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201教科グループ\04理科\R8\004_みやぎ理科支援ナビ更新用\"/>
    </mc:Choice>
  </mc:AlternateContent>
  <xr:revisionPtr revIDLastSave="0" documentId="13_ncr:1_{CA14918B-6A68-4971-AE1D-877CD13D39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小学校単元名" sheetId="1" r:id="rId1"/>
    <sheet name="３年生" sheetId="2" r:id="rId2"/>
    <sheet name="４年生" sheetId="3" r:id="rId3"/>
    <sheet name="５年生" sheetId="4" r:id="rId4"/>
    <sheet name="６年生" sheetId="5" r:id="rId5"/>
    <sheet name="共通" sheetId="6" r:id="rId6"/>
    <sheet name="3年生ラベル" sheetId="10" r:id="rId7"/>
    <sheet name="４年生ラベル" sheetId="11" r:id="rId8"/>
    <sheet name="５年生ラベル" sheetId="12" r:id="rId9"/>
    <sheet name="６年生ラベル" sheetId="13" r:id="rId10"/>
  </sheets>
  <definedNames>
    <definedName name="_xlnm.Print_Area" localSheetId="1">'３年生'!$A$1:$E$117</definedName>
    <definedName name="_xlnm.Print_Area" localSheetId="2">'４年生'!$A$1:$E$169</definedName>
    <definedName name="_xlnm.Print_Area" localSheetId="3">'５年生'!$A$1:$E$124</definedName>
    <definedName name="_xlnm.Print_Area" localSheetId="4">'６年生'!$A$1:$E$254</definedName>
    <definedName name="_xlnm.Print_Titles" localSheetId="1">'３年生'!$1:$2</definedName>
    <definedName name="_xlnm.Print_Titles" localSheetId="2">'４年生'!$1:$2</definedName>
    <definedName name="_xlnm.Print_Titles" localSheetId="3">'５年生'!$1:$2</definedName>
    <definedName name="_xlnm.Print_Titles" localSheetId="4">'６年生'!$1:$2</definedName>
    <definedName name="Z_C95916E1_876D_469F_A268_D7CFA0AA6166_.wvu.PrintArea" localSheetId="2" hidden="1">'４年生'!$A$1:$E$169</definedName>
  </definedNames>
  <calcPr calcId="191029"/>
  <customWorkbookViews>
    <customWorkbookView name="Administrator - 個人用ビュー" guid="{C95916E1-876D-469F-A268-D7CFA0AA6166}" mergeInterval="0" personalView="1" maximized="1" xWindow="-9" yWindow="-9" windowWidth="1938" windowHeight="103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B11" i="12" s="1"/>
  <c r="F69" i="13"/>
  <c r="G67" i="13"/>
  <c r="F67" i="13"/>
  <c r="G66" i="13"/>
  <c r="B69" i="13"/>
  <c r="B67" i="13"/>
  <c r="C66" i="13"/>
  <c r="F64" i="13"/>
  <c r="F62" i="13"/>
  <c r="F60" i="13"/>
  <c r="B64" i="13"/>
  <c r="B62" i="13"/>
  <c r="B60" i="13"/>
  <c r="G59" i="13"/>
  <c r="C59" i="13"/>
  <c r="F53" i="13"/>
  <c r="G52" i="13"/>
  <c r="B57" i="13"/>
  <c r="B55" i="13"/>
  <c r="B53" i="13"/>
  <c r="C52" i="13"/>
  <c r="F48" i="13"/>
  <c r="F46" i="13"/>
  <c r="B50" i="13"/>
  <c r="G45" i="13"/>
  <c r="B48" i="13"/>
  <c r="C46" i="13"/>
  <c r="B46" i="13"/>
  <c r="C45" i="13"/>
  <c r="F38" i="13"/>
  <c r="G37" i="13"/>
  <c r="B38" i="13"/>
  <c r="C37" i="13"/>
  <c r="F35" i="13"/>
  <c r="F31" i="13"/>
  <c r="G30" i="13"/>
  <c r="B33" i="13"/>
  <c r="B31" i="13"/>
  <c r="C30" i="13"/>
  <c r="F28" i="13"/>
  <c r="F24" i="13"/>
  <c r="G23" i="13"/>
  <c r="B26" i="13"/>
  <c r="B24" i="13"/>
  <c r="C23" i="13"/>
  <c r="F21" i="13"/>
  <c r="F19" i="13"/>
  <c r="F17" i="13"/>
  <c r="G16" i="13"/>
  <c r="B19" i="13"/>
  <c r="B17" i="13"/>
  <c r="C16" i="13"/>
  <c r="F14" i="13"/>
  <c r="F12" i="13"/>
  <c r="F10" i="13"/>
  <c r="G9" i="13"/>
  <c r="B10" i="13"/>
  <c r="C9" i="13"/>
  <c r="F7" i="13"/>
  <c r="F5" i="13"/>
  <c r="G3" i="13"/>
  <c r="F3" i="13"/>
  <c r="G2" i="13"/>
  <c r="B3" i="13"/>
  <c r="C2" i="13"/>
  <c r="G52" i="5"/>
  <c r="F15" i="13" s="1"/>
  <c r="G252" i="5"/>
  <c r="F70" i="13" s="1"/>
  <c r="G250" i="5"/>
  <c r="G248" i="5"/>
  <c r="F68" i="13" s="1"/>
  <c r="G237" i="5"/>
  <c r="B70" i="13" s="1"/>
  <c r="G231" i="5"/>
  <c r="B68" i="13" s="1"/>
  <c r="G223" i="5"/>
  <c r="F65" i="13" s="1"/>
  <c r="G221" i="5"/>
  <c r="F63" i="13" s="1"/>
  <c r="G214" i="5"/>
  <c r="F61" i="13" s="1"/>
  <c r="G212" i="5"/>
  <c r="B65" i="13" s="1"/>
  <c r="G203" i="5"/>
  <c r="B63" i="13" s="1"/>
  <c r="G189" i="5"/>
  <c r="B61" i="13" s="1"/>
  <c r="G184" i="5"/>
  <c r="F54" i="13" s="1"/>
  <c r="G178" i="5"/>
  <c r="B58" i="13" s="1"/>
  <c r="G168" i="5"/>
  <c r="B56" i="13" s="1"/>
  <c r="G162" i="5"/>
  <c r="B54" i="13" s="1"/>
  <c r="G158" i="5"/>
  <c r="F49" i="13" s="1"/>
  <c r="G154" i="5"/>
  <c r="F47" i="13" s="1"/>
  <c r="G153" i="5"/>
  <c r="B51" i="13" s="1"/>
  <c r="G150" i="5"/>
  <c r="B49" i="13" s="1"/>
  <c r="G146" i="5"/>
  <c r="B47" i="13" s="1"/>
  <c r="G144" i="5"/>
  <c r="F39" i="13" s="1"/>
  <c r="G142" i="5"/>
  <c r="B39" i="13" s="1"/>
  <c r="G133" i="5"/>
  <c r="F36" i="13" s="1"/>
  <c r="G120" i="5"/>
  <c r="F32" i="13" s="1"/>
  <c r="G117" i="5"/>
  <c r="B34" i="13" s="1"/>
  <c r="G115" i="5"/>
  <c r="B32" i="13" s="1"/>
  <c r="G107" i="5"/>
  <c r="F29" i="13" s="1"/>
  <c r="G96" i="5"/>
  <c r="F25" i="13" s="1"/>
  <c r="G82" i="5"/>
  <c r="B27" i="13" s="1"/>
  <c r="G78" i="5"/>
  <c r="B25" i="13" s="1"/>
  <c r="G74" i="5"/>
  <c r="F22" i="13" s="1"/>
  <c r="G66" i="5"/>
  <c r="F20" i="13" s="1"/>
  <c r="G64" i="5"/>
  <c r="F18" i="13" s="1"/>
  <c r="G61" i="5"/>
  <c r="B20" i="13" s="1"/>
  <c r="G59" i="5"/>
  <c r="B18" i="13" s="1"/>
  <c r="G49" i="5"/>
  <c r="F13" i="13" s="1"/>
  <c r="G40" i="5"/>
  <c r="F11" i="13" s="1"/>
  <c r="G30" i="5"/>
  <c r="B11" i="13" s="1"/>
  <c r="G19" i="5"/>
  <c r="F8" i="13" s="1"/>
  <c r="G11" i="5"/>
  <c r="F6" i="13" s="1"/>
  <c r="G5" i="5"/>
  <c r="F4" i="13" s="1"/>
  <c r="G3" i="5"/>
  <c r="B4" i="13" s="1"/>
  <c r="D40" i="12"/>
  <c r="C40" i="12"/>
  <c r="B40" i="12"/>
  <c r="B39" i="12"/>
  <c r="B38" i="12"/>
  <c r="C37" i="12"/>
  <c r="F33" i="12"/>
  <c r="G31" i="12"/>
  <c r="F31" i="12"/>
  <c r="G30" i="12"/>
  <c r="B31" i="12"/>
  <c r="C30" i="12"/>
  <c r="F28" i="12"/>
  <c r="F26" i="12"/>
  <c r="F24" i="12"/>
  <c r="G23" i="12"/>
  <c r="B28" i="12"/>
  <c r="B27" i="12"/>
  <c r="B26" i="12"/>
  <c r="B24" i="12"/>
  <c r="C23" i="12"/>
  <c r="G17" i="12"/>
  <c r="F17" i="12"/>
  <c r="G16" i="12"/>
  <c r="B17" i="12"/>
  <c r="C16" i="12"/>
  <c r="F14" i="12"/>
  <c r="F12" i="12"/>
  <c r="F11" i="12"/>
  <c r="F10" i="12"/>
  <c r="G9" i="12"/>
  <c r="B10" i="12"/>
  <c r="C9" i="12"/>
  <c r="F7" i="12"/>
  <c r="F5" i="12"/>
  <c r="G3" i="12"/>
  <c r="F3" i="12"/>
  <c r="G2" i="12"/>
  <c r="B6" i="12"/>
  <c r="B5" i="12"/>
  <c r="B3" i="12"/>
  <c r="C2" i="12"/>
  <c r="G119" i="4"/>
  <c r="B41" i="12" s="1"/>
  <c r="G116" i="4"/>
  <c r="G110" i="4"/>
  <c r="F34" i="12" s="1"/>
  <c r="G105" i="4"/>
  <c r="F32" i="12" s="1"/>
  <c r="G104" i="4"/>
  <c r="B32" i="12" s="1"/>
  <c r="G91" i="4"/>
  <c r="F29" i="12" s="1"/>
  <c r="G80" i="4"/>
  <c r="F27" i="12" s="1"/>
  <c r="G71" i="4"/>
  <c r="F25" i="12" s="1"/>
  <c r="G66" i="4"/>
  <c r="B29" i="12" s="1"/>
  <c r="G57" i="4"/>
  <c r="G52" i="4"/>
  <c r="B25" i="12" s="1"/>
  <c r="G48" i="4"/>
  <c r="G44" i="4"/>
  <c r="F18" i="12" s="1"/>
  <c r="G43" i="4"/>
  <c r="B18" i="12" s="1"/>
  <c r="G37" i="4"/>
  <c r="F15" i="12" s="1"/>
  <c r="G33" i="4"/>
  <c r="F13" i="12" s="1"/>
  <c r="G29" i="4"/>
  <c r="G20" i="4"/>
  <c r="F8" i="12" s="1"/>
  <c r="G14" i="4"/>
  <c r="F6" i="12" s="1"/>
  <c r="G7" i="4"/>
  <c r="F4" i="12" s="1"/>
  <c r="G5" i="4"/>
  <c r="G3" i="4"/>
  <c r="B4" i="12" s="1"/>
  <c r="F60" i="11"/>
  <c r="G59" i="11"/>
  <c r="B64" i="11"/>
  <c r="B63" i="11"/>
  <c r="B62" i="11"/>
  <c r="B61" i="11"/>
  <c r="B60" i="11"/>
  <c r="C59" i="11"/>
  <c r="F53" i="11"/>
  <c r="G52" i="11"/>
  <c r="B53" i="11"/>
  <c r="C52" i="11"/>
  <c r="F46" i="11"/>
  <c r="G45" i="11"/>
  <c r="B50" i="11"/>
  <c r="B48" i="11"/>
  <c r="B46" i="11"/>
  <c r="C45" i="11"/>
  <c r="F42" i="11"/>
  <c r="G40" i="11"/>
  <c r="F40" i="11"/>
  <c r="F38" i="11"/>
  <c r="G37" i="11"/>
  <c r="B42" i="11"/>
  <c r="B41" i="11"/>
  <c r="B40" i="11"/>
  <c r="B39" i="11"/>
  <c r="B38" i="11"/>
  <c r="C37" i="11"/>
  <c r="G31" i="11"/>
  <c r="F31" i="11"/>
  <c r="G30" i="11"/>
  <c r="B33" i="11"/>
  <c r="B31" i="11"/>
  <c r="C30" i="11"/>
  <c r="F26" i="11"/>
  <c r="F24" i="11"/>
  <c r="G23" i="11"/>
  <c r="B26" i="11"/>
  <c r="B24" i="11"/>
  <c r="C23" i="11"/>
  <c r="G17" i="11"/>
  <c r="F17" i="11"/>
  <c r="G16" i="11"/>
  <c r="C19" i="11"/>
  <c r="B19" i="11"/>
  <c r="B18" i="11"/>
  <c r="B17" i="11"/>
  <c r="C16" i="11"/>
  <c r="F14" i="11"/>
  <c r="F12" i="11"/>
  <c r="G10" i="11"/>
  <c r="F10" i="11"/>
  <c r="G9" i="11"/>
  <c r="B10" i="11"/>
  <c r="C9" i="11"/>
  <c r="G5" i="11"/>
  <c r="F5" i="11"/>
  <c r="F3" i="11"/>
  <c r="G2" i="11"/>
  <c r="B5" i="11"/>
  <c r="B3" i="11"/>
  <c r="C2" i="11"/>
  <c r="G161" i="3"/>
  <c r="F61" i="11" s="1"/>
  <c r="G149" i="3"/>
  <c r="B65" i="11" s="1"/>
  <c r="G140" i="3"/>
  <c r="G138" i="3"/>
  <c r="G135" i="3"/>
  <c r="F54" i="11" s="1"/>
  <c r="G131" i="3"/>
  <c r="B54" i="11" s="1"/>
  <c r="G125" i="3"/>
  <c r="F47" i="11" s="1"/>
  <c r="G119" i="3"/>
  <c r="B51" i="11" s="1"/>
  <c r="G114" i="3"/>
  <c r="B49" i="11" s="1"/>
  <c r="G111" i="3"/>
  <c r="B47" i="11" s="1"/>
  <c r="G106" i="3"/>
  <c r="F43" i="11" s="1"/>
  <c r="G100" i="3"/>
  <c r="G94" i="3"/>
  <c r="F41" i="11" s="1"/>
  <c r="G91" i="3"/>
  <c r="F39" i="11" s="1"/>
  <c r="G88" i="3"/>
  <c r="B43" i="11" s="1"/>
  <c r="G86" i="3"/>
  <c r="G82" i="3"/>
  <c r="G79" i="3"/>
  <c r="G76" i="3"/>
  <c r="F32" i="11" s="1"/>
  <c r="G75" i="3"/>
  <c r="B34" i="11" s="1"/>
  <c r="G72" i="3"/>
  <c r="B32" i="11" s="1"/>
  <c r="G68" i="3"/>
  <c r="F27" i="11" s="1"/>
  <c r="G65" i="3"/>
  <c r="F25" i="11" s="1"/>
  <c r="G61" i="3"/>
  <c r="B27" i="11" s="1"/>
  <c r="G58" i="3"/>
  <c r="B25" i="11" s="1"/>
  <c r="G55" i="3"/>
  <c r="G52" i="3"/>
  <c r="F18" i="11" s="1"/>
  <c r="G46" i="3"/>
  <c r="B20" i="11" s="1"/>
  <c r="G43" i="3"/>
  <c r="G35" i="3"/>
  <c r="F15" i="11" s="1"/>
  <c r="G28" i="3"/>
  <c r="F13" i="11" s="1"/>
  <c r="G20" i="3"/>
  <c r="F11" i="11" s="1"/>
  <c r="G17" i="3"/>
  <c r="B11" i="11" s="1"/>
  <c r="G14" i="3"/>
  <c r="G11" i="3"/>
  <c r="F6" i="11" s="1"/>
  <c r="G10" i="3"/>
  <c r="F4" i="11" s="1"/>
  <c r="G6" i="3"/>
  <c r="B6" i="11" s="1"/>
  <c r="G3" i="3"/>
  <c r="B4" i="11" s="1"/>
  <c r="C53" i="10"/>
  <c r="B53" i="10"/>
  <c r="C52" i="10"/>
  <c r="F50" i="10"/>
  <c r="F48" i="10"/>
  <c r="G46" i="10"/>
  <c r="F46" i="10"/>
  <c r="G45" i="10"/>
  <c r="B50" i="10"/>
  <c r="C48" i="10"/>
  <c r="B48" i="10"/>
  <c r="C46" i="10"/>
  <c r="B46" i="10"/>
  <c r="C45" i="10"/>
  <c r="G42" i="10"/>
  <c r="F42" i="10"/>
  <c r="F40" i="10"/>
  <c r="F38" i="10"/>
  <c r="G37" i="10"/>
  <c r="B42" i="10"/>
  <c r="B40" i="10"/>
  <c r="B38" i="10"/>
  <c r="C37" i="10"/>
  <c r="C30" i="10"/>
  <c r="G30" i="10"/>
  <c r="B31" i="10"/>
  <c r="F31" i="10"/>
  <c r="G31" i="10"/>
  <c r="B33" i="10"/>
  <c r="F33" i="10"/>
  <c r="B35" i="10"/>
  <c r="F35" i="10"/>
  <c r="C23" i="10"/>
  <c r="G23" i="10"/>
  <c r="B24" i="10"/>
  <c r="F24" i="10"/>
  <c r="F26" i="10"/>
  <c r="C16" i="10"/>
  <c r="G16" i="10"/>
  <c r="B17" i="10"/>
  <c r="C17" i="10"/>
  <c r="F17" i="10"/>
  <c r="B19" i="10"/>
  <c r="C19" i="10"/>
  <c r="C9" i="10"/>
  <c r="G9" i="10"/>
  <c r="B10" i="10"/>
  <c r="C10" i="10"/>
  <c r="F10" i="10"/>
  <c r="F12" i="10"/>
  <c r="F5" i="10"/>
  <c r="F3" i="10"/>
  <c r="B3" i="10"/>
  <c r="G2" i="10"/>
  <c r="C2" i="10"/>
  <c r="G113" i="2"/>
  <c r="B54" i="10" s="1"/>
  <c r="G111" i="2"/>
  <c r="F51" i="10" s="1"/>
  <c r="G106" i="2"/>
  <c r="F49" i="10" s="1"/>
  <c r="G103" i="2"/>
  <c r="F47" i="10" s="1"/>
  <c r="G101" i="2"/>
  <c r="G93" i="2"/>
  <c r="B51" i="10" s="1"/>
  <c r="G88" i="2"/>
  <c r="B49" i="10" s="1"/>
  <c r="G83" i="2"/>
  <c r="B47" i="10" s="1"/>
  <c r="G78" i="2"/>
  <c r="F43" i="10" s="1"/>
  <c r="G74" i="2"/>
  <c r="F41" i="10" s="1"/>
  <c r="G73" i="2"/>
  <c r="F39" i="10" s="1"/>
  <c r="G68" i="2"/>
  <c r="B43" i="10" s="1"/>
  <c r="G66" i="2"/>
  <c r="B41" i="10" s="1"/>
  <c r="G65" i="2"/>
  <c r="B39" i="10" s="1"/>
  <c r="G63" i="2"/>
  <c r="F36" i="10" s="1"/>
  <c r="G58" i="2"/>
  <c r="F34" i="10" s="1"/>
  <c r="G56" i="2"/>
  <c r="F32" i="10" s="1"/>
  <c r="G53" i="2"/>
  <c r="B36" i="10" s="1"/>
  <c r="G47" i="2"/>
  <c r="B34" i="10" s="1"/>
  <c r="G46" i="2"/>
  <c r="B32" i="10" s="1"/>
  <c r="G42" i="2"/>
  <c r="F27" i="10" s="1"/>
  <c r="G40" i="2"/>
  <c r="F25" i="10" s="1"/>
  <c r="G37" i="2"/>
  <c r="B25" i="10" s="1"/>
  <c r="G34" i="2"/>
  <c r="F18" i="10" s="1"/>
  <c r="G30" i="2"/>
  <c r="B20" i="10" s="1"/>
  <c r="G25" i="2"/>
  <c r="B18" i="10" s="1"/>
  <c r="G23" i="2"/>
  <c r="F13" i="10" s="1"/>
  <c r="G20" i="2"/>
  <c r="F11" i="10" s="1"/>
  <c r="G12" i="2"/>
  <c r="B11" i="10" s="1"/>
  <c r="G9" i="2"/>
  <c r="F6" i="10" s="1"/>
  <c r="G5" i="2"/>
  <c r="F4" i="10" s="1"/>
  <c r="G3" i="2"/>
  <c r="B4" i="10" s="1"/>
</calcChain>
</file>

<file path=xl/sharedStrings.xml><?xml version="1.0" encoding="utf-8"?>
<sst xmlns="http://schemas.openxmlformats.org/spreadsheetml/2006/main" count="1075" uniqueCount="573">
  <si>
    <t>単元名</t>
  </si>
  <si>
    <t>教科書</t>
  </si>
  <si>
    <t>Ｐ ～</t>
  </si>
  <si>
    <t>備　品　名</t>
  </si>
  <si>
    <t>チェック</t>
  </si>
  <si>
    <t xml:space="preserve"> 虫めがね（共通）</t>
  </si>
  <si>
    <t xml:space="preserve"> 風で動く車</t>
  </si>
  <si>
    <t xml:space="preserve"> 送風機</t>
  </si>
  <si>
    <t xml:space="preserve"> 巻き尺（共通）</t>
  </si>
  <si>
    <t xml:space="preserve"> 板</t>
  </si>
  <si>
    <t xml:space="preserve"> 輪ゴムで動く車</t>
  </si>
  <si>
    <t xml:space="preserve"> 遮光プレート</t>
  </si>
  <si>
    <t xml:space="preserve"> かげの向き観察用具（ぼうやストロー）</t>
  </si>
  <si>
    <t xml:space="preserve"> 工作用紙</t>
  </si>
  <si>
    <t xml:space="preserve"> セロハンテープ</t>
  </si>
  <si>
    <t xml:space="preserve"> 方位磁針（共通）</t>
  </si>
  <si>
    <t xml:space="preserve"> 日光をふせぐおおい</t>
  </si>
  <si>
    <t xml:space="preserve"> 鏡</t>
  </si>
  <si>
    <t xml:space="preserve"> 段ボール</t>
  </si>
  <si>
    <t xml:space="preserve"> ストップウォッチ（共通）</t>
  </si>
  <si>
    <t xml:space="preserve"> トライアングル</t>
  </si>
  <si>
    <t xml:space="preserve"> 付箋</t>
  </si>
  <si>
    <t xml:space="preserve"> 糸</t>
  </si>
  <si>
    <t xml:space="preserve"> 紙コップ</t>
  </si>
  <si>
    <t xml:space="preserve"> 粘土</t>
  </si>
  <si>
    <t xml:space="preserve"> アルミニウムはく</t>
  </si>
  <si>
    <t xml:space="preserve"> 紙</t>
  </si>
  <si>
    <t xml:space="preserve"> 電子てんびん（共通）</t>
  </si>
  <si>
    <t xml:space="preserve"> 塩　砂糖（薬品庫）</t>
  </si>
  <si>
    <t xml:space="preserve"> 入れ物</t>
  </si>
  <si>
    <t xml:space="preserve"> さじ　割り箸</t>
  </si>
  <si>
    <t xml:space="preserve"> 大きい紙</t>
  </si>
  <si>
    <t xml:space="preserve"> 磁石</t>
  </si>
  <si>
    <t xml:space="preserve"> 棒磁石</t>
  </si>
  <si>
    <t xml:space="preserve"> 鉄のゼムクリップ</t>
  </si>
  <si>
    <t xml:space="preserve"> 下敷き</t>
  </si>
  <si>
    <t xml:space="preserve"> 時計皿</t>
  </si>
  <si>
    <t xml:space="preserve"> 磁石につけた鉄の釘</t>
  </si>
  <si>
    <t xml:space="preserve"> 小さい鉄の釘</t>
  </si>
  <si>
    <t xml:space="preserve"> 図鑑などの資料</t>
  </si>
  <si>
    <t xml:space="preserve"> 検流計（共通）</t>
  </si>
  <si>
    <t xml:space="preserve"> インゲンマメの種子</t>
  </si>
  <si>
    <t>　三脚</t>
  </si>
  <si>
    <t>　金網</t>
  </si>
  <si>
    <t xml:space="preserve">  マッチ</t>
  </si>
  <si>
    <t xml:space="preserve">  燃えさし入れ</t>
  </si>
  <si>
    <t xml:space="preserve">  ピペット</t>
  </si>
  <si>
    <t xml:space="preserve">  スポイト</t>
  </si>
  <si>
    <t xml:space="preserve">  薬さじ</t>
  </si>
  <si>
    <t xml:space="preserve">  ガラス棒</t>
  </si>
  <si>
    <t>　ピンセット</t>
  </si>
  <si>
    <t xml:space="preserve">  ペトリ皿（シャーレ）</t>
  </si>
  <si>
    <t xml:space="preserve">  ビーカー      　 ｍＬ</t>
  </si>
  <si>
    <t xml:space="preserve">                   ｍＬ</t>
  </si>
  <si>
    <t xml:space="preserve">  試験管　　　試験管立て　　</t>
  </si>
  <si>
    <t xml:space="preserve">  メスシリンダー                  </t>
  </si>
  <si>
    <t xml:space="preserve">  栽培ポット</t>
  </si>
  <si>
    <t xml:space="preserve">  巻き尺                     </t>
  </si>
  <si>
    <t xml:space="preserve">  顕微鏡</t>
  </si>
  <si>
    <t xml:space="preserve">  解剖顕微鏡</t>
  </si>
  <si>
    <t xml:space="preserve">  双眼実体顕微鏡</t>
  </si>
  <si>
    <t>　カバーガラス</t>
  </si>
  <si>
    <t>　スライドガラス</t>
  </si>
  <si>
    <t xml:space="preserve">  スタンド</t>
  </si>
  <si>
    <t xml:space="preserve">  計量スプーン</t>
  </si>
  <si>
    <t xml:space="preserve">  丸型水槽</t>
  </si>
  <si>
    <t xml:space="preserve">  実験用水槽</t>
  </si>
  <si>
    <t>　検流計</t>
  </si>
  <si>
    <t>　台ばかり（電子てんびん）</t>
  </si>
  <si>
    <t>　ろうと　</t>
  </si>
  <si>
    <t>　ろうと台</t>
  </si>
  <si>
    <t>　ストップウォッチ</t>
  </si>
  <si>
    <t>　保護めがね</t>
  </si>
  <si>
    <t>１　春の生き物</t>
    <rPh sb="2" eb="3">
      <t>ハル</t>
    </rPh>
    <rPh sb="4" eb="5">
      <t>イ</t>
    </rPh>
    <rPh sb="6" eb="7">
      <t>モノ</t>
    </rPh>
    <phoneticPr fontId="1"/>
  </si>
  <si>
    <t>２　たねまき</t>
    <phoneticPr fontId="1"/>
  </si>
  <si>
    <t>1年間をふりかえろう</t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</si>
  <si>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</si>
  <si>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</si>
  <si>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</si>
  <si>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</si>
  <si>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○、×</t>
    <phoneticPr fontId="1"/>
  </si>
  <si>
    <t>３　チョウのかんさつ</t>
    <phoneticPr fontId="1"/>
  </si>
  <si>
    <t>観察、実験器具</t>
  </si>
  <si>
    <t>（または、解剖顕微鏡　双眼実体顕微鏡）</t>
  </si>
  <si>
    <t>かんさつ１</t>
    <phoneticPr fontId="1"/>
  </si>
  <si>
    <t>かつどう</t>
    <phoneticPr fontId="1"/>
  </si>
  <si>
    <t>場面</t>
    <rPh sb="0" eb="2">
      <t>バメン</t>
    </rPh>
    <phoneticPr fontId="1"/>
  </si>
  <si>
    <t>かんさつ２</t>
    <phoneticPr fontId="1"/>
  </si>
  <si>
    <t>４　風やゴムのはたらき</t>
    <phoneticPr fontId="1"/>
  </si>
  <si>
    <t xml:space="preserve"> 輪ゴムを付けた物差し</t>
    <rPh sb="8" eb="10">
      <t>モノサ</t>
    </rPh>
    <phoneticPr fontId="1"/>
  </si>
  <si>
    <t xml:space="preserve"> 記録カード</t>
    <phoneticPr fontId="1"/>
  </si>
  <si>
    <t xml:space="preserve"> 虫めがね（共通）</t>
    <phoneticPr fontId="1"/>
  </si>
  <si>
    <t xml:space="preserve"> ホウセンカの種</t>
    <phoneticPr fontId="1"/>
  </si>
  <si>
    <t xml:space="preserve"> ヒマワリの種（ピーマンやオクラ）</t>
    <phoneticPr fontId="1"/>
  </si>
  <si>
    <t xml:space="preserve"> 栽培ポット（共通）</t>
    <phoneticPr fontId="1"/>
  </si>
  <si>
    <t xml:space="preserve"> 紙テープ</t>
    <phoneticPr fontId="1"/>
  </si>
  <si>
    <t xml:space="preserve"> 割り箸（グループ分）</t>
    <phoneticPr fontId="1"/>
  </si>
  <si>
    <t>　花がさいたよ</t>
    <phoneticPr fontId="1"/>
  </si>
  <si>
    <t>　実ができたよ</t>
    <phoneticPr fontId="1"/>
  </si>
  <si>
    <t xml:space="preserve"> 温度計（共通）または放射温度計</t>
    <rPh sb="11" eb="13">
      <t>ホウシャ</t>
    </rPh>
    <rPh sb="13" eb="16">
      <t>オンドケイ</t>
    </rPh>
    <phoneticPr fontId="1"/>
  </si>
  <si>
    <t xml:space="preserve"> トレーシングペーパー</t>
    <phoneticPr fontId="1"/>
  </si>
  <si>
    <t>７　太陽の光</t>
    <phoneticPr fontId="1"/>
  </si>
  <si>
    <t>レッツトライ！</t>
    <phoneticPr fontId="1"/>
  </si>
  <si>
    <t>じっけん１</t>
    <phoneticPr fontId="1"/>
  </si>
  <si>
    <t>じっけん２</t>
    <phoneticPr fontId="1"/>
  </si>
  <si>
    <t xml:space="preserve"> 温度計（共通）または放射温度計</t>
    <phoneticPr fontId="1"/>
  </si>
  <si>
    <t xml:space="preserve"> 色の濃い紙</t>
    <phoneticPr fontId="1"/>
  </si>
  <si>
    <t>じっけん３</t>
    <phoneticPr fontId="1"/>
  </si>
  <si>
    <t>８　音のせいしつ</t>
    <phoneticPr fontId="1"/>
  </si>
  <si>
    <t xml:space="preserve"> ゼムクリップ</t>
    <phoneticPr fontId="1"/>
  </si>
  <si>
    <t>９　物の重さ</t>
    <phoneticPr fontId="1"/>
  </si>
  <si>
    <t xml:space="preserve"> 電子てんびん（共通）</t>
    <phoneticPr fontId="1"/>
  </si>
  <si>
    <t>10　電気の通り道</t>
    <rPh sb="3" eb="5">
      <t>デンキ</t>
    </rPh>
    <rPh sb="6" eb="7">
      <t>トオ</t>
    </rPh>
    <rPh sb="8" eb="9">
      <t>ミチ</t>
    </rPh>
    <phoneticPr fontId="1"/>
  </si>
  <si>
    <t xml:space="preserve"> 導線付きソケット       </t>
    <phoneticPr fontId="1"/>
  </si>
  <si>
    <t xml:space="preserve"> 豆電球</t>
  </si>
  <si>
    <t xml:space="preserve"> 豆電球</t>
    <phoneticPr fontId="1"/>
  </si>
  <si>
    <t xml:space="preserve"> 乾電池 （電池ボックス）</t>
  </si>
  <si>
    <t xml:space="preserve"> 乾電池 （電池ボックス）</t>
    <phoneticPr fontId="1"/>
  </si>
  <si>
    <t xml:space="preserve"> 布</t>
    <phoneticPr fontId="1"/>
  </si>
  <si>
    <t xml:space="preserve"> 記録カード     </t>
    <rPh sb="1" eb="3">
      <t>キロク</t>
    </rPh>
    <phoneticPr fontId="1"/>
  </si>
  <si>
    <t xml:space="preserve"> 導線付きソケット </t>
  </si>
  <si>
    <t xml:space="preserve"> 導線付きソケット </t>
    <phoneticPr fontId="1"/>
  </si>
  <si>
    <t xml:space="preserve"> 導線</t>
    <rPh sb="1" eb="3">
      <t>ドウセン</t>
    </rPh>
    <phoneticPr fontId="1"/>
  </si>
  <si>
    <t xml:space="preserve"> 鉄のくぎ　木のつまようじ</t>
    <rPh sb="1" eb="2">
      <t>テツ</t>
    </rPh>
    <rPh sb="6" eb="7">
      <t>キ</t>
    </rPh>
    <phoneticPr fontId="1"/>
  </si>
  <si>
    <t xml:space="preserve"> 紙やすり</t>
    <rPh sb="1" eb="2">
      <t>カミ</t>
    </rPh>
    <phoneticPr fontId="1"/>
  </si>
  <si>
    <t xml:space="preserve"> セロハンテープ  </t>
    <phoneticPr fontId="1"/>
  </si>
  <si>
    <t xml:space="preserve"> 調べる物</t>
    <rPh sb="1" eb="2">
      <t>シラ</t>
    </rPh>
    <rPh sb="4" eb="5">
      <t>モノ</t>
    </rPh>
    <phoneticPr fontId="1"/>
  </si>
  <si>
    <t>11　じしゃくのせいしつ</t>
    <phoneticPr fontId="1"/>
  </si>
  <si>
    <t xml:space="preserve"> 調べるもの</t>
    <phoneticPr fontId="1"/>
  </si>
  <si>
    <t xml:space="preserve"> 強い磁石</t>
    <rPh sb="1" eb="2">
      <t>ツヨ</t>
    </rPh>
    <rPh sb="3" eb="5">
      <t>ジシャク</t>
    </rPh>
    <phoneticPr fontId="1"/>
  </si>
  <si>
    <t xml:space="preserve"> 記録カード</t>
  </si>
  <si>
    <t>１　天気の変化</t>
    <rPh sb="2" eb="4">
      <t>テンキ</t>
    </rPh>
    <rPh sb="5" eb="7">
      <t>ヘンカ</t>
    </rPh>
    <phoneticPr fontId="1"/>
  </si>
  <si>
    <t>２　植物の発芽と成長</t>
    <rPh sb="2" eb="4">
      <t>ショクブツ</t>
    </rPh>
    <rPh sb="5" eb="7">
      <t>ハツガ</t>
    </rPh>
    <rPh sb="8" eb="10">
      <t>セイチョウ</t>
    </rPh>
    <phoneticPr fontId="1"/>
  </si>
  <si>
    <t>３　魚のたんじょう</t>
    <rPh sb="2" eb="3">
      <t>サカナ</t>
    </rPh>
    <phoneticPr fontId="1"/>
  </si>
  <si>
    <t>４　花から実へ</t>
    <rPh sb="2" eb="3">
      <t>ハナ</t>
    </rPh>
    <rPh sb="5" eb="6">
      <t>ミ</t>
    </rPh>
    <phoneticPr fontId="1"/>
  </si>
  <si>
    <t>５　台風と天気の変化</t>
    <rPh sb="2" eb="4">
      <t>タイフウ</t>
    </rPh>
    <rPh sb="5" eb="7">
      <t>テンキ</t>
    </rPh>
    <rPh sb="8" eb="10">
      <t>ヘンカ</t>
    </rPh>
    <phoneticPr fontId="1"/>
  </si>
  <si>
    <t>５　こん虫のかんさつ</t>
    <phoneticPr fontId="1"/>
  </si>
  <si>
    <t>６　太陽とかげ</t>
    <phoneticPr fontId="1"/>
  </si>
  <si>
    <t>１　あたたかくなると</t>
  </si>
  <si>
    <t>観察１</t>
    <rPh sb="0" eb="2">
      <t>カンサツ</t>
    </rPh>
    <phoneticPr fontId="0"/>
  </si>
  <si>
    <t>６　流れる水のはたらき</t>
    <rPh sb="2" eb="3">
      <t>ナガ</t>
    </rPh>
    <rPh sb="5" eb="6">
      <t>ミズ</t>
    </rPh>
    <phoneticPr fontId="1"/>
  </si>
  <si>
    <t>７　物のとけ方</t>
    <rPh sb="2" eb="3">
      <t>モノ</t>
    </rPh>
    <rPh sb="6" eb="7">
      <t>カタ</t>
    </rPh>
    <phoneticPr fontId="1"/>
  </si>
  <si>
    <t>８　人のたんじょう</t>
    <rPh sb="2" eb="3">
      <t>ヒト</t>
    </rPh>
    <phoneticPr fontId="1"/>
  </si>
  <si>
    <t>９　電流がうみ出す力</t>
    <rPh sb="2" eb="4">
      <t>デンリュウ</t>
    </rPh>
    <rPh sb="7" eb="8">
      <t>ダ</t>
    </rPh>
    <rPh sb="9" eb="10">
      <t>チカラ</t>
    </rPh>
    <phoneticPr fontId="1"/>
  </si>
  <si>
    <t>10　ふりこのきまり</t>
    <phoneticPr fontId="1"/>
  </si>
  <si>
    <t xml:space="preserve"> 温度計（共通）</t>
    <rPh sb="1" eb="4">
      <t>オンドケイ</t>
    </rPh>
    <phoneticPr fontId="0"/>
  </si>
  <si>
    <t xml:space="preserve"> 温度計（共通）</t>
  </si>
  <si>
    <t xml:space="preserve"> ヘチマ（キュウリ、ツルレイシ）の種</t>
    <rPh sb="17" eb="18">
      <t>タネ</t>
    </rPh>
    <phoneticPr fontId="0"/>
  </si>
  <si>
    <t xml:space="preserve"> 記録カード     </t>
    <rPh sb="1" eb="3">
      <t>キロク</t>
    </rPh>
    <phoneticPr fontId="0"/>
  </si>
  <si>
    <t>活動</t>
    <rPh sb="0" eb="2">
      <t>カツドウ</t>
    </rPh>
    <phoneticPr fontId="0"/>
  </si>
  <si>
    <t>観察２</t>
    <rPh sb="0" eb="2">
      <t>カンサツ</t>
    </rPh>
    <phoneticPr fontId="0"/>
  </si>
  <si>
    <t xml:space="preserve"> 人体模型</t>
    <rPh sb="1" eb="3">
      <t>ジンタイ</t>
    </rPh>
    <rPh sb="3" eb="5">
      <t>モケイ</t>
    </rPh>
    <phoneticPr fontId="0"/>
  </si>
  <si>
    <t>観察３</t>
    <rPh sb="0" eb="2">
      <t>カンサツ</t>
    </rPh>
    <phoneticPr fontId="0"/>
  </si>
  <si>
    <t>観察１</t>
    <rPh sb="0" eb="2">
      <t>カンサツ</t>
    </rPh>
    <phoneticPr fontId="1"/>
  </si>
  <si>
    <t xml:space="preserve"> 方位磁針（共通）</t>
    <rPh sb="1" eb="3">
      <t>ホウイ</t>
    </rPh>
    <rPh sb="3" eb="5">
      <t>ジシン</t>
    </rPh>
    <phoneticPr fontId="1"/>
  </si>
  <si>
    <t>観察２</t>
    <rPh sb="0" eb="2">
      <t>カンサツ</t>
    </rPh>
    <phoneticPr fontId="1"/>
  </si>
  <si>
    <t>レッツトライ！</t>
  </si>
  <si>
    <t xml:space="preserve"> バーミキュライト</t>
    <phoneticPr fontId="1"/>
  </si>
  <si>
    <t xml:space="preserve"> ビーカー（共通）</t>
    <rPh sb="6" eb="8">
      <t>キョウツウ</t>
    </rPh>
    <phoneticPr fontId="1"/>
  </si>
  <si>
    <t xml:space="preserve"> プラスチックの入れ物</t>
    <rPh sb="8" eb="9">
      <t>イ</t>
    </rPh>
    <rPh sb="10" eb="11">
      <t>モノ</t>
    </rPh>
    <phoneticPr fontId="1"/>
  </si>
  <si>
    <t xml:space="preserve"> 脱脂綿</t>
    <rPh sb="1" eb="4">
      <t>ダッシメン</t>
    </rPh>
    <phoneticPr fontId="1"/>
  </si>
  <si>
    <t xml:space="preserve"> 箱</t>
    <rPh sb="1" eb="2">
      <t>ハコ</t>
    </rPh>
    <phoneticPr fontId="1"/>
  </si>
  <si>
    <t>３　天気と気温</t>
    <rPh sb="2" eb="4">
      <t>テンキ</t>
    </rPh>
    <rPh sb="5" eb="7">
      <t>キオン</t>
    </rPh>
    <phoneticPr fontId="0"/>
  </si>
  <si>
    <t xml:space="preserve"> おおい</t>
  </si>
  <si>
    <t>４　電流のはたらき</t>
    <rPh sb="2" eb="4">
      <t>デンリュウ</t>
    </rPh>
    <phoneticPr fontId="0"/>
  </si>
  <si>
    <t xml:space="preserve"> ふた付の透明カップ</t>
    <rPh sb="5" eb="7">
      <t>トウメイ</t>
    </rPh>
    <phoneticPr fontId="0"/>
  </si>
  <si>
    <t xml:space="preserve"> 棒温度計(共通)</t>
    <rPh sb="1" eb="2">
      <t>ボウ</t>
    </rPh>
    <rPh sb="2" eb="5">
      <t>オンドケイ</t>
    </rPh>
    <rPh sb="6" eb="8">
      <t>キョウツウ</t>
    </rPh>
    <phoneticPr fontId="1"/>
  </si>
  <si>
    <t>実験２</t>
    <rPh sb="0" eb="2">
      <t>ジッケン</t>
    </rPh>
    <phoneticPr fontId="1"/>
  </si>
  <si>
    <t xml:space="preserve"> インゲンマメの苗</t>
    <rPh sb="8" eb="9">
      <t>ナエ</t>
    </rPh>
    <phoneticPr fontId="1"/>
  </si>
  <si>
    <t xml:space="preserve"> インゲンマメの種子</t>
    <phoneticPr fontId="1"/>
  </si>
  <si>
    <t xml:space="preserve"> カッターナイフ</t>
    <phoneticPr fontId="1"/>
  </si>
  <si>
    <t xml:space="preserve"> ペトリ皿（共通）</t>
    <rPh sb="4" eb="5">
      <t>サラ</t>
    </rPh>
    <rPh sb="6" eb="8">
      <t>キョウツウ</t>
    </rPh>
    <phoneticPr fontId="1"/>
  </si>
  <si>
    <t xml:space="preserve"> うすいヨウ素液（薬品庫）</t>
    <rPh sb="6" eb="8">
      <t>ソエキ</t>
    </rPh>
    <rPh sb="9" eb="11">
      <t>ヤクヒン</t>
    </rPh>
    <rPh sb="11" eb="12">
      <t>コ</t>
    </rPh>
    <phoneticPr fontId="1"/>
  </si>
  <si>
    <t>実験３</t>
    <rPh sb="0" eb="2">
      <t>ジッケン</t>
    </rPh>
    <phoneticPr fontId="1"/>
  </si>
  <si>
    <t xml:space="preserve"> 液体肥料</t>
    <rPh sb="1" eb="3">
      <t>エキタイ</t>
    </rPh>
    <rPh sb="3" eb="5">
      <t>ヒリョウ</t>
    </rPh>
    <phoneticPr fontId="1"/>
  </si>
  <si>
    <t xml:space="preserve"> 箱(おおい)</t>
    <rPh sb="1" eb="2">
      <t>ハコ</t>
    </rPh>
    <phoneticPr fontId="1"/>
  </si>
  <si>
    <t xml:space="preserve"> ペトリ皿（共通）</t>
    <phoneticPr fontId="1"/>
  </si>
  <si>
    <t xml:space="preserve"> ピンセット（共通）</t>
    <phoneticPr fontId="1"/>
  </si>
  <si>
    <t xml:space="preserve"> 顕微鏡（共通）</t>
    <phoneticPr fontId="1"/>
  </si>
  <si>
    <t xml:space="preserve"> はさみ</t>
    <phoneticPr fontId="1"/>
  </si>
  <si>
    <t xml:space="preserve"> 記録カード</t>
    <rPh sb="1" eb="3">
      <t>キロク</t>
    </rPh>
    <phoneticPr fontId="1"/>
  </si>
  <si>
    <t xml:space="preserve"> セロハンテープ</t>
    <phoneticPr fontId="1"/>
  </si>
  <si>
    <t xml:space="preserve"> スライドガラス（共通）</t>
    <rPh sb="9" eb="11">
      <t>キョウツウ</t>
    </rPh>
    <phoneticPr fontId="1"/>
  </si>
  <si>
    <t>実験１</t>
    <rPh sb="0" eb="2">
      <t>ジッケン</t>
    </rPh>
    <phoneticPr fontId="1"/>
  </si>
  <si>
    <t xml:space="preserve"> 紙袋</t>
    <rPh sb="1" eb="3">
      <t>カミブクロ</t>
    </rPh>
    <phoneticPr fontId="1"/>
  </si>
  <si>
    <t xml:space="preserve"> モール</t>
  </si>
  <si>
    <t xml:space="preserve"> モール</t>
    <phoneticPr fontId="1"/>
  </si>
  <si>
    <t xml:space="preserve"> スライドガラス（共通）</t>
    <phoneticPr fontId="1"/>
  </si>
  <si>
    <t xml:space="preserve"> バットなどの箱</t>
    <rPh sb="7" eb="8">
      <t>ハコ</t>
    </rPh>
    <phoneticPr fontId="1"/>
  </si>
  <si>
    <t xml:space="preserve"> 洗浄びん</t>
    <rPh sb="1" eb="3">
      <t>センジョウ</t>
    </rPh>
    <phoneticPr fontId="1"/>
  </si>
  <si>
    <t xml:space="preserve"> 土に砂を混ぜた物</t>
    <rPh sb="1" eb="2">
      <t>ツチ</t>
    </rPh>
    <rPh sb="3" eb="4">
      <t>スナ</t>
    </rPh>
    <rPh sb="5" eb="6">
      <t>マ</t>
    </rPh>
    <rPh sb="8" eb="9">
      <t>モノ</t>
    </rPh>
    <phoneticPr fontId="1"/>
  </si>
  <si>
    <t xml:space="preserve"> 食塩（薬品庫）</t>
    <rPh sb="1" eb="3">
      <t>ショクエン</t>
    </rPh>
    <rPh sb="4" eb="7">
      <t>ヤクヒンコ</t>
    </rPh>
    <phoneticPr fontId="1"/>
  </si>
  <si>
    <t xml:space="preserve"> 割り箸</t>
    <rPh sb="1" eb="2">
      <t>ワ</t>
    </rPh>
    <rPh sb="3" eb="4">
      <t>バシ</t>
    </rPh>
    <phoneticPr fontId="1"/>
  </si>
  <si>
    <t xml:space="preserve"> クリップ</t>
    <phoneticPr fontId="1"/>
  </si>
  <si>
    <t xml:space="preserve"> ティーバッグ</t>
    <phoneticPr fontId="1"/>
  </si>
  <si>
    <t xml:space="preserve"> ビーカー（共通）</t>
    <phoneticPr fontId="1"/>
  </si>
  <si>
    <t xml:space="preserve"> ガラス棒（共通）</t>
    <rPh sb="4" eb="5">
      <t>ボウ</t>
    </rPh>
    <phoneticPr fontId="1"/>
  </si>
  <si>
    <t xml:space="preserve"> 電子天秤</t>
    <rPh sb="1" eb="3">
      <t>デンシ</t>
    </rPh>
    <rPh sb="3" eb="5">
      <t>テンビン</t>
    </rPh>
    <phoneticPr fontId="1"/>
  </si>
  <si>
    <t xml:space="preserve"> ふた付きの入れ物</t>
    <rPh sb="3" eb="4">
      <t>ツ</t>
    </rPh>
    <rPh sb="6" eb="7">
      <t>イ</t>
    </rPh>
    <rPh sb="8" eb="9">
      <t>モノ</t>
    </rPh>
    <phoneticPr fontId="1"/>
  </si>
  <si>
    <t xml:space="preserve"> ふた付の透明カップ</t>
    <phoneticPr fontId="1"/>
  </si>
  <si>
    <t xml:space="preserve"> 保護メガネ</t>
    <rPh sb="1" eb="3">
      <t>ホゴ</t>
    </rPh>
    <phoneticPr fontId="1"/>
  </si>
  <si>
    <t xml:space="preserve"> ミョウバン（薬品庫）</t>
    <rPh sb="7" eb="10">
      <t>ヤクヒンコ</t>
    </rPh>
    <phoneticPr fontId="1"/>
  </si>
  <si>
    <t xml:space="preserve"> コーヒーシュガー　片栗粉</t>
    <rPh sb="10" eb="13">
      <t>カタクリコ</t>
    </rPh>
    <phoneticPr fontId="1"/>
  </si>
  <si>
    <t>活動</t>
    <rPh sb="0" eb="2">
      <t>カツドウ</t>
    </rPh>
    <phoneticPr fontId="1"/>
  </si>
  <si>
    <t xml:space="preserve"> 計量スプーン</t>
    <rPh sb="1" eb="3">
      <t>ケイリョウ</t>
    </rPh>
    <phoneticPr fontId="1"/>
  </si>
  <si>
    <t xml:space="preserve"> メスシリンダー（共通）</t>
    <rPh sb="9" eb="11">
      <t>キョウツウ</t>
    </rPh>
    <phoneticPr fontId="1"/>
  </si>
  <si>
    <t xml:space="preserve"> スポイト（共通）</t>
    <rPh sb="6" eb="8">
      <t>キョウツウ</t>
    </rPh>
    <phoneticPr fontId="1"/>
  </si>
  <si>
    <t xml:space="preserve"> 棒温度計（共通）</t>
    <phoneticPr fontId="1"/>
  </si>
  <si>
    <t xml:space="preserve"> 発砲ポリスチレンの入れ物</t>
    <rPh sb="1" eb="3">
      <t>ハッポウ</t>
    </rPh>
    <rPh sb="10" eb="11">
      <t>イ</t>
    </rPh>
    <rPh sb="12" eb="13">
      <t>モノ</t>
    </rPh>
    <phoneticPr fontId="1"/>
  </si>
  <si>
    <t>実験４</t>
    <rPh sb="0" eb="2">
      <t>ジッケン</t>
    </rPh>
    <phoneticPr fontId="1"/>
  </si>
  <si>
    <t xml:space="preserve"> ろうと</t>
  </si>
  <si>
    <t xml:space="preserve"> ろうと</t>
    <phoneticPr fontId="1"/>
  </si>
  <si>
    <t xml:space="preserve"> ろうと台</t>
    <rPh sb="4" eb="5">
      <t>ダイ</t>
    </rPh>
    <phoneticPr fontId="1"/>
  </si>
  <si>
    <t xml:space="preserve"> ろ紙</t>
    <rPh sb="2" eb="3">
      <t>シ</t>
    </rPh>
    <phoneticPr fontId="1"/>
  </si>
  <si>
    <t xml:space="preserve"> 蒸発皿</t>
    <rPh sb="1" eb="3">
      <t>ジョウハツ</t>
    </rPh>
    <rPh sb="3" eb="4">
      <t>ザラ</t>
    </rPh>
    <phoneticPr fontId="1"/>
  </si>
  <si>
    <t xml:space="preserve"> ピペット</t>
    <phoneticPr fontId="1"/>
  </si>
  <si>
    <t xml:space="preserve"> 金網</t>
    <rPh sb="1" eb="3">
      <t>カナアミ</t>
    </rPh>
    <phoneticPr fontId="1"/>
  </si>
  <si>
    <t xml:space="preserve"> 加熱器具</t>
    <rPh sb="1" eb="3">
      <t>カネツ</t>
    </rPh>
    <rPh sb="3" eb="5">
      <t>キグ</t>
    </rPh>
    <phoneticPr fontId="1"/>
  </si>
  <si>
    <t xml:space="preserve"> モーター</t>
  </si>
  <si>
    <t xml:space="preserve"> 検流計（共通）</t>
    <rPh sb="1" eb="4">
      <t>ケンリュウケイ</t>
    </rPh>
    <rPh sb="5" eb="7">
      <t>キョウツウ</t>
    </rPh>
    <phoneticPr fontId="0"/>
  </si>
  <si>
    <t xml:space="preserve"> スイッチ</t>
  </si>
  <si>
    <t xml:space="preserve"> 導線</t>
    <rPh sb="1" eb="3">
      <t>ドウセン</t>
    </rPh>
    <phoneticPr fontId="0"/>
  </si>
  <si>
    <t xml:space="preserve"> プロペラ</t>
  </si>
  <si>
    <t xml:space="preserve"> 蓋付きのカップ</t>
    <rPh sb="1" eb="3">
      <t>フタツ</t>
    </rPh>
    <phoneticPr fontId="0"/>
  </si>
  <si>
    <t>実験２</t>
    <rPh sb="0" eb="2">
      <t>ジッケン</t>
    </rPh>
    <phoneticPr fontId="0"/>
  </si>
  <si>
    <t>実験３</t>
    <rPh sb="0" eb="2">
      <t>ジッケン</t>
    </rPh>
    <phoneticPr fontId="0"/>
  </si>
  <si>
    <t xml:space="preserve"> ビー玉</t>
    <rPh sb="3" eb="4">
      <t>ダマ</t>
    </rPh>
    <phoneticPr fontId="0"/>
  </si>
  <si>
    <t xml:space="preserve"> 紙の筒をきった物</t>
    <rPh sb="1" eb="2">
      <t>カミ</t>
    </rPh>
    <rPh sb="3" eb="4">
      <t>ツツ</t>
    </rPh>
    <rPh sb="8" eb="9">
      <t>モノ</t>
    </rPh>
    <phoneticPr fontId="0"/>
  </si>
  <si>
    <t xml:space="preserve"> プラスチックのコップ</t>
  </si>
  <si>
    <t xml:space="preserve"> スタンド</t>
  </si>
  <si>
    <t xml:space="preserve"> ガーゼ</t>
  </si>
  <si>
    <t xml:space="preserve"> 校庭の土や砂場の砂</t>
    <rPh sb="1" eb="3">
      <t>コウテイ</t>
    </rPh>
    <rPh sb="4" eb="5">
      <t>ツチ</t>
    </rPh>
    <rPh sb="6" eb="8">
      <t>スナバ</t>
    </rPh>
    <rPh sb="9" eb="10">
      <t>スナ</t>
    </rPh>
    <phoneticPr fontId="0"/>
  </si>
  <si>
    <t xml:space="preserve"> ビーカー</t>
  </si>
  <si>
    <t>　暑くなると</t>
    <rPh sb="1" eb="2">
      <t>アツ</t>
    </rPh>
    <phoneticPr fontId="0"/>
  </si>
  <si>
    <t>　夏の星</t>
    <rPh sb="1" eb="2">
      <t>ナツ</t>
    </rPh>
    <rPh sb="3" eb="4">
      <t>ホシ</t>
    </rPh>
    <phoneticPr fontId="0"/>
  </si>
  <si>
    <t xml:space="preserve"> 懐中電灯</t>
    <rPh sb="1" eb="3">
      <t>カイチュウ</t>
    </rPh>
    <rPh sb="3" eb="5">
      <t>デントウ</t>
    </rPh>
    <phoneticPr fontId="0"/>
  </si>
  <si>
    <t xml:space="preserve"> 星座早見</t>
    <rPh sb="1" eb="3">
      <t>セイザ</t>
    </rPh>
    <rPh sb="3" eb="5">
      <t>ハヤミ</t>
    </rPh>
    <phoneticPr fontId="0"/>
  </si>
  <si>
    <t>６　月や星の見え方</t>
    <rPh sb="2" eb="3">
      <t>ツキ</t>
    </rPh>
    <rPh sb="4" eb="5">
      <t>ホシ</t>
    </rPh>
    <rPh sb="6" eb="7">
      <t>ミ</t>
    </rPh>
    <rPh sb="8" eb="9">
      <t>カタ</t>
    </rPh>
    <phoneticPr fontId="0"/>
  </si>
  <si>
    <t>実験１</t>
    <rPh sb="0" eb="2">
      <t>ジッケン</t>
    </rPh>
    <phoneticPr fontId="0"/>
  </si>
  <si>
    <t>７　自然のなかの水のすがた</t>
  </si>
  <si>
    <t xml:space="preserve"> 輪ゴム</t>
    <rPh sb="1" eb="2">
      <t>ワ</t>
    </rPh>
    <phoneticPr fontId="0"/>
  </si>
  <si>
    <t xml:space="preserve"> ラップシート</t>
  </si>
  <si>
    <t xml:space="preserve"> コップ</t>
  </si>
  <si>
    <t>４　生き物どうしのかかわり</t>
    <rPh sb="2" eb="3">
      <t>イ</t>
    </rPh>
    <rPh sb="4" eb="5">
      <t>モノ</t>
    </rPh>
    <phoneticPr fontId="0"/>
  </si>
  <si>
    <t>５　月の形と太陽</t>
    <rPh sb="2" eb="3">
      <t>ツキ</t>
    </rPh>
    <rPh sb="4" eb="5">
      <t>カタチ</t>
    </rPh>
    <rPh sb="6" eb="8">
      <t>タイヨウ</t>
    </rPh>
    <phoneticPr fontId="0"/>
  </si>
  <si>
    <t>６　大地のつくり</t>
    <rPh sb="2" eb="4">
      <t>ダイチ</t>
    </rPh>
    <phoneticPr fontId="0"/>
  </si>
  <si>
    <t>７　変わり続ける大地</t>
    <rPh sb="2" eb="3">
      <t>カ</t>
    </rPh>
    <rPh sb="5" eb="6">
      <t>ツヅ</t>
    </rPh>
    <rPh sb="8" eb="10">
      <t>ダイチ</t>
    </rPh>
    <phoneticPr fontId="0"/>
  </si>
  <si>
    <t>８　てこのはたらきとしくみ</t>
  </si>
  <si>
    <t>９　電気と私たちのくらし</t>
    <rPh sb="2" eb="4">
      <t>デンキ</t>
    </rPh>
    <rPh sb="5" eb="6">
      <t>ワタシ</t>
    </rPh>
    <phoneticPr fontId="0"/>
  </si>
  <si>
    <t>10　水溶液の性質とはたらき</t>
    <rPh sb="3" eb="6">
      <t>スイヨウエキ</t>
    </rPh>
    <rPh sb="7" eb="9">
      <t>セイシツ</t>
    </rPh>
    <phoneticPr fontId="0"/>
  </si>
  <si>
    <t>11　地球に生きる</t>
    <rPh sb="3" eb="5">
      <t>チキュウ</t>
    </rPh>
    <rPh sb="6" eb="7">
      <t>イ</t>
    </rPh>
    <phoneticPr fontId="0"/>
  </si>
  <si>
    <t>学ぶ準備をしよう</t>
    <rPh sb="0" eb="1">
      <t>マナ</t>
    </rPh>
    <rPh sb="2" eb="4">
      <t>ジュンビ</t>
    </rPh>
    <phoneticPr fontId="0"/>
  </si>
  <si>
    <t>８　とじこめた空気と水</t>
    <rPh sb="7" eb="9">
      <t>クウキ</t>
    </rPh>
    <rPh sb="10" eb="11">
      <t>ミズ</t>
    </rPh>
    <phoneticPr fontId="0"/>
  </si>
  <si>
    <t xml:space="preserve"> 発泡ポリエチレンの玉</t>
    <rPh sb="1" eb="3">
      <t>ハッポウ</t>
    </rPh>
    <rPh sb="10" eb="11">
      <t>タマ</t>
    </rPh>
    <phoneticPr fontId="0"/>
  </si>
  <si>
    <t xml:space="preserve"> プラスチックの筒</t>
    <rPh sb="8" eb="9">
      <t>ツツ</t>
    </rPh>
    <phoneticPr fontId="0"/>
  </si>
  <si>
    <t xml:space="preserve"> 木の棒</t>
    <rPh sb="1" eb="2">
      <t>キ</t>
    </rPh>
    <rPh sb="3" eb="4">
      <t>ボウ</t>
    </rPh>
    <phoneticPr fontId="0"/>
  </si>
  <si>
    <t xml:space="preserve"> 注射器</t>
    <rPh sb="1" eb="4">
      <t>チュウシャキ</t>
    </rPh>
    <phoneticPr fontId="0"/>
  </si>
  <si>
    <t xml:space="preserve"> ビニールテープ</t>
  </si>
  <si>
    <t xml:space="preserve"> 実験用水槽（共通）または水をためる容器</t>
    <rPh sb="1" eb="4">
      <t>ジッケンヨウ</t>
    </rPh>
    <rPh sb="4" eb="6">
      <t>スイソウ</t>
    </rPh>
    <rPh sb="7" eb="9">
      <t>キョウツウ</t>
    </rPh>
    <rPh sb="13" eb="14">
      <t>ミズ</t>
    </rPh>
    <rPh sb="18" eb="20">
      <t>ヨウキ</t>
    </rPh>
    <phoneticPr fontId="0"/>
  </si>
  <si>
    <t>９　物の体積と温度</t>
    <rPh sb="2" eb="3">
      <t>モノ</t>
    </rPh>
    <rPh sb="4" eb="6">
      <t>タイセキ</t>
    </rPh>
    <rPh sb="7" eb="9">
      <t>オンド</t>
    </rPh>
    <phoneticPr fontId="0"/>
  </si>
  <si>
    <t xml:space="preserve"> 試験管</t>
    <rPh sb="1" eb="4">
      <t>シケンカン</t>
    </rPh>
    <phoneticPr fontId="0"/>
  </si>
  <si>
    <t xml:space="preserve"> シャーレ</t>
  </si>
  <si>
    <t xml:space="preserve"> せっけん水</t>
    <rPh sb="5" eb="6">
      <t>スイ</t>
    </rPh>
    <phoneticPr fontId="0"/>
  </si>
  <si>
    <t xml:space="preserve"> 湯</t>
    <rPh sb="1" eb="2">
      <t>ユ</t>
    </rPh>
    <phoneticPr fontId="0"/>
  </si>
  <si>
    <t xml:space="preserve"> 氷水</t>
    <rPh sb="1" eb="3">
      <t>コオリミズ</t>
    </rPh>
    <phoneticPr fontId="0"/>
  </si>
  <si>
    <t xml:space="preserve"> ガラス管</t>
    <rPh sb="4" eb="5">
      <t>カン</t>
    </rPh>
    <phoneticPr fontId="0"/>
  </si>
  <si>
    <t xml:space="preserve"> ゴム栓</t>
    <rPh sb="3" eb="4">
      <t>セン</t>
    </rPh>
    <phoneticPr fontId="0"/>
  </si>
  <si>
    <t xml:space="preserve"> 発泡ポリスチレンの入れ物</t>
    <rPh sb="1" eb="3">
      <t>ハッポウ</t>
    </rPh>
    <rPh sb="10" eb="11">
      <t>イ</t>
    </rPh>
    <rPh sb="12" eb="13">
      <t>モノ</t>
    </rPh>
    <phoneticPr fontId="0"/>
  </si>
  <si>
    <t xml:space="preserve"> 金属の球</t>
    <rPh sb="1" eb="3">
      <t>キンゾク</t>
    </rPh>
    <rPh sb="4" eb="5">
      <t>タマ</t>
    </rPh>
    <phoneticPr fontId="0"/>
  </si>
  <si>
    <t xml:space="preserve"> 輪</t>
    <rPh sb="1" eb="2">
      <t>ワ</t>
    </rPh>
    <phoneticPr fontId="0"/>
  </si>
  <si>
    <t xml:space="preserve"> 加熱器具</t>
    <rPh sb="1" eb="3">
      <t>カネツ</t>
    </rPh>
    <rPh sb="3" eb="5">
      <t>キグ</t>
    </rPh>
    <phoneticPr fontId="0"/>
  </si>
  <si>
    <t>10　物のあたたまり方</t>
    <rPh sb="3" eb="4">
      <t>モノ</t>
    </rPh>
    <rPh sb="10" eb="11">
      <t>カタ</t>
    </rPh>
    <phoneticPr fontId="0"/>
  </si>
  <si>
    <t xml:space="preserve"> スプーン</t>
  </si>
  <si>
    <t>調査１</t>
    <rPh sb="0" eb="2">
      <t>チョウサ</t>
    </rPh>
    <phoneticPr fontId="0"/>
  </si>
  <si>
    <t xml:space="preserve"> 湯を入れることのできるコップや入れ物</t>
    <rPh sb="1" eb="2">
      <t>ユ</t>
    </rPh>
    <rPh sb="3" eb="4">
      <t>イ</t>
    </rPh>
    <rPh sb="16" eb="17">
      <t>イ</t>
    </rPh>
    <rPh sb="18" eb="19">
      <t>モノ</t>
    </rPh>
    <phoneticPr fontId="0"/>
  </si>
  <si>
    <t xml:space="preserve"> 金属の棒</t>
    <rPh sb="1" eb="3">
      <t>キンゾク</t>
    </rPh>
    <rPh sb="4" eb="5">
      <t>ボウ</t>
    </rPh>
    <phoneticPr fontId="0"/>
  </si>
  <si>
    <t xml:space="preserve"> 金属の板</t>
    <rPh sb="1" eb="3">
      <t>キンゾク</t>
    </rPh>
    <rPh sb="4" eb="5">
      <t>イタ</t>
    </rPh>
    <phoneticPr fontId="0"/>
  </si>
  <si>
    <t xml:space="preserve"> 示温インク</t>
    <rPh sb="1" eb="2">
      <t>シメ</t>
    </rPh>
    <phoneticPr fontId="0"/>
  </si>
  <si>
    <t xml:space="preserve"> スタンド（共通）</t>
    <rPh sb="6" eb="8">
      <t>キョウツウ</t>
    </rPh>
    <phoneticPr fontId="0"/>
  </si>
  <si>
    <t xml:space="preserve"> 加熱器具（共通）</t>
    <rPh sb="1" eb="3">
      <t>カネツ</t>
    </rPh>
    <rPh sb="3" eb="5">
      <t>キグ</t>
    </rPh>
    <rPh sb="6" eb="8">
      <t>キョウツウ</t>
    </rPh>
    <phoneticPr fontId="0"/>
  </si>
  <si>
    <t xml:space="preserve"> 温度計（共通）</t>
    <rPh sb="1" eb="4">
      <t>オンドケイ</t>
    </rPh>
    <rPh sb="5" eb="7">
      <t>キョウツウ</t>
    </rPh>
    <phoneticPr fontId="0"/>
  </si>
  <si>
    <t xml:space="preserve"> 線香</t>
    <rPh sb="1" eb="3">
      <t>センコウ</t>
    </rPh>
    <phoneticPr fontId="0"/>
  </si>
  <si>
    <t xml:space="preserve"> 電熱器</t>
    <rPh sb="1" eb="4">
      <t>デンネツキ</t>
    </rPh>
    <phoneticPr fontId="0"/>
  </si>
  <si>
    <t xml:space="preserve"> ガスマッチ</t>
  </si>
  <si>
    <t xml:space="preserve"> もえさし入れ</t>
    <rPh sb="5" eb="6">
      <t>イ</t>
    </rPh>
    <phoneticPr fontId="0"/>
  </si>
  <si>
    <t xml:space="preserve"> ぬれぞうきん</t>
  </si>
  <si>
    <t xml:space="preserve"> 示温インク</t>
    <rPh sb="1" eb="2">
      <t>シメ</t>
    </rPh>
    <rPh sb="2" eb="3">
      <t>オン</t>
    </rPh>
    <phoneticPr fontId="0"/>
  </si>
  <si>
    <t xml:space="preserve"> 絵の具</t>
    <rPh sb="1" eb="2">
      <t>エ</t>
    </rPh>
    <rPh sb="3" eb="4">
      <t>グ</t>
    </rPh>
    <phoneticPr fontId="0"/>
  </si>
  <si>
    <t xml:space="preserve"> 金網</t>
    <rPh sb="1" eb="3">
      <t>カナアミ</t>
    </rPh>
    <phoneticPr fontId="0"/>
  </si>
  <si>
    <t xml:space="preserve"> 保護めがね</t>
    <rPh sb="1" eb="3">
      <t>ホゴ</t>
    </rPh>
    <phoneticPr fontId="0"/>
  </si>
  <si>
    <t>調査１</t>
    <rPh sb="0" eb="2">
      <t>チョウサ</t>
    </rPh>
    <phoneticPr fontId="1"/>
  </si>
  <si>
    <t xml:space="preserve"> 人体模型</t>
    <rPh sb="1" eb="3">
      <t>ジンタイ</t>
    </rPh>
    <rPh sb="3" eb="5">
      <t>モケイ</t>
    </rPh>
    <phoneticPr fontId="1"/>
  </si>
  <si>
    <t xml:space="preserve"> 電磁石</t>
    <rPh sb="1" eb="4">
      <t>デンジシャク</t>
    </rPh>
    <phoneticPr fontId="1"/>
  </si>
  <si>
    <t xml:space="preserve"> スイッチ</t>
    <phoneticPr fontId="1"/>
  </si>
  <si>
    <t xml:space="preserve"> 検流計</t>
    <rPh sb="1" eb="4">
      <t>ケンリュウケイ</t>
    </rPh>
    <phoneticPr fontId="1"/>
  </si>
  <si>
    <t xml:space="preserve"> 鉄のゼムクリップ</t>
    <rPh sb="1" eb="2">
      <t>テツ</t>
    </rPh>
    <phoneticPr fontId="1"/>
  </si>
  <si>
    <t xml:space="preserve"> 粘土</t>
    <rPh sb="1" eb="3">
      <t>ネンド</t>
    </rPh>
    <phoneticPr fontId="1"/>
  </si>
  <si>
    <t xml:space="preserve"> スタンド</t>
    <phoneticPr fontId="1"/>
  </si>
  <si>
    <t xml:space="preserve"> 凧糸</t>
    <rPh sb="1" eb="2">
      <t>タコ</t>
    </rPh>
    <rPh sb="2" eb="3">
      <t>イト</t>
    </rPh>
    <phoneticPr fontId="1"/>
  </si>
  <si>
    <t xml:space="preserve"> おもり</t>
    <phoneticPr fontId="1"/>
  </si>
  <si>
    <t xml:space="preserve"> 厚紙</t>
    <rPh sb="1" eb="3">
      <t>アツガミ</t>
    </rPh>
    <phoneticPr fontId="1"/>
  </si>
  <si>
    <t xml:space="preserve"> ストップウォッチ デジタルタイマー</t>
    <phoneticPr fontId="1"/>
  </si>
  <si>
    <t>　冬の星</t>
    <rPh sb="1" eb="2">
      <t>フユ</t>
    </rPh>
    <rPh sb="3" eb="4">
      <t>ホシ</t>
    </rPh>
    <phoneticPr fontId="0"/>
  </si>
  <si>
    <t>　寒くなると</t>
    <rPh sb="1" eb="2">
      <t>サム</t>
    </rPh>
    <phoneticPr fontId="0"/>
  </si>
  <si>
    <t>11　水のすがたと温度</t>
    <rPh sb="3" eb="4">
      <t>ミズ</t>
    </rPh>
    <rPh sb="9" eb="11">
      <t>オンド</t>
    </rPh>
    <phoneticPr fontId="0"/>
  </si>
  <si>
    <t xml:space="preserve"> 鍋</t>
    <rPh sb="1" eb="2">
      <t>ナベ</t>
    </rPh>
    <phoneticPr fontId="0"/>
  </si>
  <si>
    <t xml:space="preserve"> 沸騰石</t>
    <rPh sb="1" eb="4">
      <t>フットウセキ</t>
    </rPh>
    <phoneticPr fontId="0"/>
  </si>
  <si>
    <t xml:space="preserve">観察１
</t>
    <rPh sb="0" eb="2">
      <t>カンサツ</t>
    </rPh>
    <phoneticPr fontId="0"/>
  </si>
  <si>
    <t xml:space="preserve"> 金属のスプーン</t>
    <rPh sb="1" eb="3">
      <t>キンゾク</t>
    </rPh>
    <phoneticPr fontId="0"/>
  </si>
  <si>
    <t xml:space="preserve"> シリコンチューブ（曲がるストロー）</t>
    <rPh sb="10" eb="11">
      <t>マ</t>
    </rPh>
    <phoneticPr fontId="0"/>
  </si>
  <si>
    <t xml:space="preserve"> ポリエチレンの袋</t>
    <rPh sb="8" eb="9">
      <t>フクロ</t>
    </rPh>
    <phoneticPr fontId="0"/>
  </si>
  <si>
    <t xml:space="preserve"> 氷</t>
    <rPh sb="1" eb="2">
      <t>コオリ</t>
    </rPh>
    <phoneticPr fontId="0"/>
  </si>
  <si>
    <t xml:space="preserve"> 食塩</t>
    <rPh sb="1" eb="3">
      <t>ショクエン</t>
    </rPh>
    <phoneticPr fontId="0"/>
  </si>
  <si>
    <t xml:space="preserve"> 水と氷を入れる容器</t>
    <rPh sb="1" eb="2">
      <t>ミズ</t>
    </rPh>
    <rPh sb="3" eb="4">
      <t>コオリ</t>
    </rPh>
    <rPh sb="5" eb="6">
      <t>イ</t>
    </rPh>
    <rPh sb="8" eb="10">
      <t>ヨウキ</t>
    </rPh>
    <phoneticPr fontId="0"/>
  </si>
  <si>
    <t xml:space="preserve"> 棒温度計（共通）</t>
    <rPh sb="1" eb="2">
      <t>ボウ</t>
    </rPh>
    <rPh sb="2" eb="5">
      <t>オンドケイ</t>
    </rPh>
    <rPh sb="6" eb="8">
      <t>キョウツウ</t>
    </rPh>
    <phoneticPr fontId="0"/>
  </si>
  <si>
    <t xml:space="preserve"> ストロー</t>
  </si>
  <si>
    <t xml:space="preserve"> 遮光プレート</t>
    <phoneticPr fontId="1"/>
  </si>
  <si>
    <t>３　植物のからだのはたらき</t>
  </si>
  <si>
    <t>まとめ</t>
  </si>
  <si>
    <t>問題</t>
    <rPh sb="0" eb="2">
      <t>モンダイ</t>
    </rPh>
    <phoneticPr fontId="0"/>
  </si>
  <si>
    <t>理科の世界　探検部</t>
  </si>
  <si>
    <t>実験４</t>
    <rPh sb="0" eb="2">
      <t>ジッケン</t>
    </rPh>
    <phoneticPr fontId="0"/>
  </si>
  <si>
    <t>実験５</t>
    <rPh sb="0" eb="2">
      <t>ジッケン</t>
    </rPh>
    <phoneticPr fontId="0"/>
  </si>
  <si>
    <t>実験６</t>
    <rPh sb="0" eb="2">
      <t>ジッケン</t>
    </rPh>
    <phoneticPr fontId="0"/>
  </si>
  <si>
    <t>活動１</t>
    <rPh sb="0" eb="2">
      <t>カツドウ</t>
    </rPh>
    <phoneticPr fontId="0"/>
  </si>
  <si>
    <t>活動２</t>
    <rPh sb="0" eb="2">
      <t>カツドウ</t>
    </rPh>
    <phoneticPr fontId="0"/>
  </si>
  <si>
    <t>広げよう！理科の発想</t>
    <rPh sb="0" eb="1">
      <t>ヒロ</t>
    </rPh>
    <rPh sb="5" eb="7">
      <t>リカ</t>
    </rPh>
    <rPh sb="8" eb="10">
      <t>ハッソウ</t>
    </rPh>
    <phoneticPr fontId="0"/>
  </si>
  <si>
    <t>広げよう！理科の発想</t>
  </si>
  <si>
    <t xml:space="preserve"> 記録カード</t>
    <rPh sb="1" eb="3">
      <t>キロク</t>
    </rPh>
    <phoneticPr fontId="0"/>
  </si>
  <si>
    <t xml:space="preserve"> 筆</t>
    <rPh sb="1" eb="2">
      <t>フデ</t>
    </rPh>
    <phoneticPr fontId="0"/>
  </si>
  <si>
    <t>　つくってあそぼう</t>
    <phoneticPr fontId="1"/>
  </si>
  <si>
    <t>　すずしくなると</t>
    <phoneticPr fontId="1"/>
  </si>
  <si>
    <t>　地球と私たちのくらし</t>
    <rPh sb="1" eb="3">
      <t>チキュウ</t>
    </rPh>
    <rPh sb="4" eb="5">
      <t>ワタシ</t>
    </rPh>
    <phoneticPr fontId="0"/>
  </si>
  <si>
    <t>１　物の燃え方と空気</t>
    <phoneticPr fontId="1"/>
  </si>
  <si>
    <t>２　動物のからだのはたらき</t>
    <phoneticPr fontId="1"/>
  </si>
  <si>
    <t>理科の世界　
探検部</t>
    <rPh sb="0" eb="2">
      <t>リカ</t>
    </rPh>
    <rPh sb="3" eb="5">
      <t>セカイ</t>
    </rPh>
    <rPh sb="7" eb="10">
      <t>タンケンブ</t>
    </rPh>
    <phoneticPr fontId="0"/>
  </si>
  <si>
    <t xml:space="preserve"> ふた付の透明カップ</t>
    <rPh sb="5" eb="7">
      <t>トウメイ</t>
    </rPh>
    <phoneticPr fontId="1"/>
  </si>
  <si>
    <t>単元名</t>
    <rPh sb="0" eb="3">
      <t>タンゲンメイ</t>
    </rPh>
    <phoneticPr fontId="1"/>
  </si>
  <si>
    <t>じっけん１</t>
  </si>
  <si>
    <t>問題をつかもう</t>
    <rPh sb="0" eb="2">
      <t>モンダイ</t>
    </rPh>
    <phoneticPr fontId="1"/>
  </si>
  <si>
    <t>じっけん２</t>
  </si>
  <si>
    <t>問題をつかもう</t>
    <phoneticPr fontId="1"/>
  </si>
  <si>
    <t>次の問題を見つけよう</t>
    <phoneticPr fontId="1"/>
  </si>
  <si>
    <t>じっけん３</t>
  </si>
  <si>
    <t>レッツトライ！</t>
    <phoneticPr fontId="0"/>
  </si>
  <si>
    <t>実験１</t>
  </si>
  <si>
    <t>問題をつかもう</t>
    <rPh sb="0" eb="2">
      <t>モンダイ</t>
    </rPh>
    <phoneticPr fontId="0"/>
  </si>
  <si>
    <t>理科の世界　探検部</t>
    <phoneticPr fontId="1"/>
  </si>
  <si>
    <t xml:space="preserve"> ジャガイモのたねいも</t>
    <phoneticPr fontId="1"/>
  </si>
  <si>
    <t xml:space="preserve"> ホウセンカの種子</t>
    <rPh sb="7" eb="9">
      <t>シュシ</t>
    </rPh>
    <phoneticPr fontId="0"/>
  </si>
  <si>
    <t xml:space="preserve"> ろうそく</t>
    <phoneticPr fontId="0"/>
  </si>
  <si>
    <t xml:space="preserve"> 粘土</t>
    <rPh sb="1" eb="3">
      <t>ネンド</t>
    </rPh>
    <phoneticPr fontId="0"/>
  </si>
  <si>
    <t xml:space="preserve"> 底のない集気瓶</t>
    <rPh sb="1" eb="2">
      <t>ソコ</t>
    </rPh>
    <rPh sb="5" eb="8">
      <t>シュウキビン</t>
    </rPh>
    <phoneticPr fontId="0"/>
  </si>
  <si>
    <t xml:space="preserve"> ふた</t>
    <phoneticPr fontId="0"/>
  </si>
  <si>
    <t xml:space="preserve"> 火を使うときの道具(ガスマッチ、燃えさし入れ、ぬれた雑巾)(共通)</t>
    <phoneticPr fontId="1"/>
  </si>
  <si>
    <t xml:space="preserve"> 集気瓶</t>
    <phoneticPr fontId="1"/>
  </si>
  <si>
    <t xml:space="preserve"> ふた</t>
    <phoneticPr fontId="1"/>
  </si>
  <si>
    <t xml:space="preserve"> 丸形水槽(共通)</t>
    <phoneticPr fontId="1"/>
  </si>
  <si>
    <t xml:space="preserve"> 曲がるストロー</t>
    <phoneticPr fontId="1"/>
  </si>
  <si>
    <t xml:space="preserve"> ろうそく</t>
    <phoneticPr fontId="1"/>
  </si>
  <si>
    <t xml:space="preserve"> ろうそく立て</t>
    <phoneticPr fontId="1"/>
  </si>
  <si>
    <t xml:space="preserve"> 保護めがね(共通)</t>
    <phoneticPr fontId="1"/>
  </si>
  <si>
    <t xml:space="preserve"> 酸素用検知管</t>
    <phoneticPr fontId="1"/>
  </si>
  <si>
    <t xml:space="preserve"> 酸素センサー</t>
    <phoneticPr fontId="1"/>
  </si>
  <si>
    <t xml:space="preserve"> 二酸化炭素用検知管</t>
    <phoneticPr fontId="1"/>
  </si>
  <si>
    <t xml:space="preserve"> 気体採取器</t>
    <phoneticPr fontId="1"/>
  </si>
  <si>
    <t xml:space="preserve"> バット</t>
    <phoneticPr fontId="0"/>
  </si>
  <si>
    <t xml:space="preserve"> 燃やす物</t>
    <phoneticPr fontId="1"/>
  </si>
  <si>
    <t xml:space="preserve"> 針金</t>
    <phoneticPr fontId="1"/>
  </si>
  <si>
    <t xml:space="preserve"> 石灰水</t>
    <phoneticPr fontId="1"/>
  </si>
  <si>
    <t xml:space="preserve"> うすいヨウ素液</t>
    <phoneticPr fontId="1"/>
  </si>
  <si>
    <t xml:space="preserve"> 湯</t>
    <rPh sb="1" eb="2">
      <t>ユ</t>
    </rPh>
    <phoneticPr fontId="1"/>
  </si>
  <si>
    <t xml:space="preserve"> ビーカー(共通)</t>
    <phoneticPr fontId="1"/>
  </si>
  <si>
    <t xml:space="preserve"> チャック付きポリエチレン袋</t>
    <phoneticPr fontId="1"/>
  </si>
  <si>
    <t xml:space="preserve"> スポイト(共通)</t>
    <phoneticPr fontId="1"/>
  </si>
  <si>
    <t xml:space="preserve"> ティーバック</t>
    <phoneticPr fontId="1"/>
  </si>
  <si>
    <t xml:space="preserve"> 油性マーカー</t>
    <phoneticPr fontId="1"/>
  </si>
  <si>
    <t xml:space="preserve"> 参考図書、図鑑など</t>
    <phoneticPr fontId="1"/>
  </si>
  <si>
    <t xml:space="preserve"> PCやタブレット端末</t>
    <phoneticPr fontId="1"/>
  </si>
  <si>
    <t xml:space="preserve"> 人体模型</t>
    <phoneticPr fontId="1"/>
  </si>
  <si>
    <t xml:space="preserve"> 聴診器</t>
    <rPh sb="1" eb="4">
      <t>チョウシンキ</t>
    </rPh>
    <phoneticPr fontId="0"/>
  </si>
  <si>
    <t xml:space="preserve"> ストップウォッチ(共通)</t>
    <phoneticPr fontId="1"/>
  </si>
  <si>
    <t xml:space="preserve"> めだか</t>
    <phoneticPr fontId="0"/>
  </si>
  <si>
    <t xml:space="preserve"> チャック付きの袋</t>
    <phoneticPr fontId="1"/>
  </si>
  <si>
    <t xml:space="preserve"> 双眼実体顕微鏡(共通)</t>
    <phoneticPr fontId="1"/>
  </si>
  <si>
    <t xml:space="preserve"> じょうろ</t>
    <phoneticPr fontId="1"/>
  </si>
  <si>
    <t xml:space="preserve"> 色水</t>
    <phoneticPr fontId="1"/>
  </si>
  <si>
    <t xml:space="preserve"> 脱脂綿</t>
    <phoneticPr fontId="1"/>
  </si>
  <si>
    <t xml:space="preserve"> 色水の入れ物</t>
    <phoneticPr fontId="1"/>
  </si>
  <si>
    <t xml:space="preserve"> 解剖双眼実体顕微鏡(共通)</t>
    <phoneticPr fontId="1"/>
  </si>
  <si>
    <t xml:space="preserve"> スライドガラス(共通)</t>
    <phoneticPr fontId="1"/>
  </si>
  <si>
    <t xml:space="preserve"> ホウセンカ</t>
    <phoneticPr fontId="0"/>
  </si>
  <si>
    <t xml:space="preserve"> ポリエチレンの袋</t>
    <phoneticPr fontId="1"/>
  </si>
  <si>
    <t xml:space="preserve"> ホウセンカの葉</t>
    <rPh sb="7" eb="8">
      <t>ハ</t>
    </rPh>
    <phoneticPr fontId="0"/>
  </si>
  <si>
    <t xml:space="preserve"> カバーガラス(共通)</t>
    <phoneticPr fontId="1"/>
  </si>
  <si>
    <t xml:space="preserve"> ジャガイモ</t>
    <phoneticPr fontId="0"/>
  </si>
  <si>
    <t xml:space="preserve"> アルミニウムはく</t>
    <phoneticPr fontId="1"/>
  </si>
  <si>
    <t xml:space="preserve"> 脱色して調べる場合･･･ビーカー(共通)</t>
    <rPh sb="1" eb="3">
      <t>ダッショク</t>
    </rPh>
    <rPh sb="5" eb="6">
      <t>シラ</t>
    </rPh>
    <rPh sb="8" eb="10">
      <t>バアイ</t>
    </rPh>
    <phoneticPr fontId="0"/>
  </si>
  <si>
    <t xml:space="preserve"> ピンセット(共通)　</t>
    <phoneticPr fontId="1"/>
  </si>
  <si>
    <t xml:space="preserve"> 湯</t>
    <phoneticPr fontId="1"/>
  </si>
  <si>
    <t xml:space="preserve"> エタノール</t>
    <phoneticPr fontId="1"/>
  </si>
  <si>
    <t xml:space="preserve"> たたき染めで調べる場合･･･ろ紙</t>
    <rPh sb="4" eb="5">
      <t>ゾ</t>
    </rPh>
    <rPh sb="7" eb="8">
      <t>シラ</t>
    </rPh>
    <rPh sb="10" eb="12">
      <t>バアイ</t>
    </rPh>
    <rPh sb="16" eb="17">
      <t>シ</t>
    </rPh>
    <phoneticPr fontId="0"/>
  </si>
  <si>
    <t xml:space="preserve"> アクリル板</t>
    <rPh sb="5" eb="6">
      <t>バン</t>
    </rPh>
    <phoneticPr fontId="0"/>
  </si>
  <si>
    <t xml:space="preserve"> 板</t>
    <rPh sb="1" eb="2">
      <t>イタ</t>
    </rPh>
    <phoneticPr fontId="0"/>
  </si>
  <si>
    <t xml:space="preserve"> 木づち</t>
    <rPh sb="1" eb="2">
      <t>キ</t>
    </rPh>
    <phoneticPr fontId="0"/>
  </si>
  <si>
    <t xml:space="preserve"> ペトリ皿(共通)</t>
    <phoneticPr fontId="0"/>
  </si>
  <si>
    <t xml:space="preserve"> ダンゴムシを入れるための入れ物</t>
    <phoneticPr fontId="1"/>
  </si>
  <si>
    <t xml:space="preserve"> きりふき</t>
    <phoneticPr fontId="1"/>
  </si>
  <si>
    <t xml:space="preserve"> キッチンペーパー</t>
    <phoneticPr fontId="1"/>
  </si>
  <si>
    <t xml:space="preserve"> ピンセット(共通)</t>
    <phoneticPr fontId="1"/>
  </si>
  <si>
    <t xml:space="preserve"> スポイト</t>
    <phoneticPr fontId="1"/>
  </si>
  <si>
    <t xml:space="preserve"> 図鑑などの資料</t>
    <phoneticPr fontId="1"/>
  </si>
  <si>
    <t xml:space="preserve"> 鉢植えなどの植物</t>
    <rPh sb="1" eb="3">
      <t>ハチウ</t>
    </rPh>
    <rPh sb="7" eb="9">
      <t>ショクブツ</t>
    </rPh>
    <phoneticPr fontId="0"/>
  </si>
  <si>
    <t xml:space="preserve"> ストロー</t>
    <phoneticPr fontId="1"/>
  </si>
  <si>
    <t xml:space="preserve"> 方位磁針(共通)　</t>
    <phoneticPr fontId="0"/>
  </si>
  <si>
    <t xml:space="preserve"> ボール</t>
    <phoneticPr fontId="1"/>
  </si>
  <si>
    <t xml:space="preserve"> 新聞紙</t>
    <phoneticPr fontId="1"/>
  </si>
  <si>
    <t xml:space="preserve"> 虫めがね</t>
    <phoneticPr fontId="1"/>
  </si>
  <si>
    <t xml:space="preserve"> シャベル</t>
    <phoneticPr fontId="1"/>
  </si>
  <si>
    <t xml:space="preserve"> ティッシュペーパー</t>
    <phoneticPr fontId="1"/>
  </si>
  <si>
    <t xml:space="preserve"> 色鉛筆</t>
    <phoneticPr fontId="1"/>
  </si>
  <si>
    <t xml:space="preserve"> ペトリ皿(共通)</t>
    <phoneticPr fontId="1"/>
  </si>
  <si>
    <t xml:space="preserve"> 解剖双眼実体顕微鏡(共通)　</t>
    <rPh sb="1" eb="3">
      <t>カイボウ</t>
    </rPh>
    <phoneticPr fontId="0"/>
  </si>
  <si>
    <t xml:space="preserve"> 試料を使って調べる場合･･･ボーリング試料</t>
    <rPh sb="1" eb="3">
      <t>シリョウ</t>
    </rPh>
    <rPh sb="4" eb="5">
      <t>ツカ</t>
    </rPh>
    <rPh sb="7" eb="8">
      <t>シラ</t>
    </rPh>
    <rPh sb="10" eb="12">
      <t>バアイ</t>
    </rPh>
    <rPh sb="20" eb="22">
      <t>シリョウ</t>
    </rPh>
    <phoneticPr fontId="0"/>
  </si>
  <si>
    <t xml:space="preserve"> スタンド</t>
    <phoneticPr fontId="0"/>
  </si>
  <si>
    <t xml:space="preserve"> とい(雨どい)</t>
    <phoneticPr fontId="1"/>
  </si>
  <si>
    <t xml:space="preserve"> 板</t>
    <rPh sb="1" eb="2">
      <t>イタ</t>
    </rPh>
    <phoneticPr fontId="1"/>
  </si>
  <si>
    <t xml:space="preserve"> 雑巾</t>
    <rPh sb="1" eb="3">
      <t>ゾウキン</t>
    </rPh>
    <phoneticPr fontId="1"/>
  </si>
  <si>
    <t xml:space="preserve"> 砂や泥を含む水</t>
    <phoneticPr fontId="1"/>
  </si>
  <si>
    <t xml:space="preserve"> 空き瓶(空き瓶を使って実験する場合)</t>
    <phoneticPr fontId="1"/>
  </si>
  <si>
    <t xml:space="preserve"> 参考図書、図鑑など</t>
    <rPh sb="1" eb="3">
      <t>サンコウ</t>
    </rPh>
    <rPh sb="3" eb="5">
      <t>トショ</t>
    </rPh>
    <phoneticPr fontId="0"/>
  </si>
  <si>
    <t xml:space="preserve"> てこを支える物</t>
    <phoneticPr fontId="1"/>
  </si>
  <si>
    <t xml:space="preserve"> 椅子</t>
    <phoneticPr fontId="1"/>
  </si>
  <si>
    <t xml:space="preserve"> タブレットやカメラ</t>
    <phoneticPr fontId="1"/>
  </si>
  <si>
    <t xml:space="preserve"> 上皿てんびん</t>
    <rPh sb="1" eb="3">
      <t>ウワザラ</t>
    </rPh>
    <phoneticPr fontId="0"/>
  </si>
  <si>
    <t xml:space="preserve"> 折り紙</t>
    <rPh sb="1" eb="2">
      <t>オ</t>
    </rPh>
    <rPh sb="3" eb="4">
      <t>ガミ</t>
    </rPh>
    <phoneticPr fontId="0"/>
  </si>
  <si>
    <t xml:space="preserve"> 糸</t>
    <rPh sb="1" eb="2">
      <t>イト</t>
    </rPh>
    <phoneticPr fontId="1"/>
  </si>
  <si>
    <t xml:space="preserve"> ペンチ</t>
    <phoneticPr fontId="1"/>
  </si>
  <si>
    <t xml:space="preserve"> せんぬき</t>
    <phoneticPr fontId="1"/>
  </si>
  <si>
    <t xml:space="preserve"> 光電池</t>
    <phoneticPr fontId="1"/>
  </si>
  <si>
    <t xml:space="preserve"> 導線付きソケット</t>
    <phoneticPr fontId="1"/>
  </si>
  <si>
    <t xml:space="preserve"> 半透明のシート</t>
    <phoneticPr fontId="1"/>
  </si>
  <si>
    <t xml:space="preserve"> 手回し発電機</t>
    <rPh sb="1" eb="3">
      <t>テマワ</t>
    </rPh>
    <rPh sb="4" eb="7">
      <t>ハツデンキ</t>
    </rPh>
    <phoneticPr fontId="0"/>
  </si>
  <si>
    <t xml:space="preserve"> コンデンサー</t>
    <phoneticPr fontId="1"/>
  </si>
  <si>
    <t xml:space="preserve"> 豆電球や発光ダイオードなどの器具</t>
    <phoneticPr fontId="1"/>
  </si>
  <si>
    <t xml:space="preserve"> 電熱線</t>
    <phoneticPr fontId="1"/>
  </si>
  <si>
    <t xml:space="preserve"> 割りばし</t>
    <phoneticPr fontId="1"/>
  </si>
  <si>
    <t xml:space="preserve"> 木の板</t>
    <phoneticPr fontId="1"/>
  </si>
  <si>
    <t xml:space="preserve"> L字の金属</t>
    <phoneticPr fontId="1"/>
  </si>
  <si>
    <t xml:space="preserve"> アルミニウム</t>
    <phoneticPr fontId="1"/>
  </si>
  <si>
    <t xml:space="preserve"> はくに示温シールを貼った物</t>
    <phoneticPr fontId="1"/>
  </si>
  <si>
    <t xml:space="preserve"> 発光ダイオード</t>
    <phoneticPr fontId="1"/>
  </si>
  <si>
    <t xml:space="preserve"> プログラムで動く無線スイッチの付いたコンデンサー</t>
    <phoneticPr fontId="1"/>
  </si>
  <si>
    <t xml:space="preserve"> 発光ダイオードなどの器具</t>
    <phoneticPr fontId="1"/>
  </si>
  <si>
    <t xml:space="preserve"> 人感センサー</t>
    <phoneticPr fontId="1"/>
  </si>
  <si>
    <t xml:space="preserve"> 重曹水</t>
    <phoneticPr fontId="1"/>
  </si>
  <si>
    <t xml:space="preserve"> うすいアンモニア水</t>
    <phoneticPr fontId="1"/>
  </si>
  <si>
    <t xml:space="preserve"> うすい塩酸</t>
    <phoneticPr fontId="1"/>
  </si>
  <si>
    <t xml:space="preserve"> 炭酸水</t>
    <phoneticPr fontId="1"/>
  </si>
  <si>
    <t xml:space="preserve"> 蒸発皿</t>
    <phoneticPr fontId="1"/>
  </si>
  <si>
    <t xml:space="preserve"> ピペット(共通)</t>
    <phoneticPr fontId="1"/>
  </si>
  <si>
    <t xml:space="preserve"> 試験管・試験管立て(共通)</t>
    <phoneticPr fontId="1"/>
  </si>
  <si>
    <t xml:space="preserve"> 金網</t>
    <phoneticPr fontId="1"/>
  </si>
  <si>
    <t xml:space="preserve"> 加熱器具</t>
    <phoneticPr fontId="1"/>
  </si>
  <si>
    <t xml:space="preserve"> 雑巾</t>
    <phoneticPr fontId="1"/>
  </si>
  <si>
    <t xml:space="preserve"> 白い紙</t>
    <phoneticPr fontId="1"/>
  </si>
  <si>
    <t xml:space="preserve"> ゴム栓</t>
    <phoneticPr fontId="1"/>
  </si>
  <si>
    <t xml:space="preserve"> ガラス管</t>
    <phoneticPr fontId="1"/>
  </si>
  <si>
    <t xml:space="preserve"> ゴム管</t>
    <phoneticPr fontId="1"/>
  </si>
  <si>
    <t xml:space="preserve"> 線香</t>
    <phoneticPr fontId="1"/>
  </si>
  <si>
    <t xml:space="preserve"> 二酸化炭素ボンベ</t>
    <phoneticPr fontId="1"/>
  </si>
  <si>
    <t xml:space="preserve"> 調べる水溶液</t>
    <rPh sb="1" eb="2">
      <t>シラ</t>
    </rPh>
    <rPh sb="4" eb="7">
      <t>スイヨウエキ</t>
    </rPh>
    <phoneticPr fontId="0"/>
  </si>
  <si>
    <t xml:space="preserve"> リトマス紙</t>
    <phoneticPr fontId="1"/>
  </si>
  <si>
    <t xml:space="preserve"> ガラス棒(共通)</t>
    <phoneticPr fontId="1"/>
  </si>
  <si>
    <t xml:space="preserve"> かわいた布</t>
    <phoneticPr fontId="1"/>
  </si>
  <si>
    <t xml:space="preserve"> ムラサキキャベツの液　</t>
    <rPh sb="10" eb="11">
      <t>エキ</t>
    </rPh>
    <phoneticPr fontId="0"/>
  </si>
  <si>
    <t xml:space="preserve"> BTB溶液</t>
    <phoneticPr fontId="1"/>
  </si>
  <si>
    <t xml:space="preserve"> 鉄</t>
    <phoneticPr fontId="1"/>
  </si>
  <si>
    <t xml:space="preserve"> 保護めがね(共通)　</t>
    <phoneticPr fontId="1"/>
  </si>
  <si>
    <t xml:space="preserve"> (これまでに行った実験を振り返って、児童に必要なものを用意させる)　　　　　　　　　</t>
    <rPh sb="7" eb="8">
      <t>オコナ</t>
    </rPh>
    <rPh sb="10" eb="12">
      <t>ジッケン</t>
    </rPh>
    <rPh sb="13" eb="14">
      <t>フ</t>
    </rPh>
    <rPh sb="15" eb="16">
      <t>カエ</t>
    </rPh>
    <rPh sb="19" eb="21">
      <t>ジドウ</t>
    </rPh>
    <rPh sb="22" eb="24">
      <t>ヒツヨウ</t>
    </rPh>
    <rPh sb="28" eb="30">
      <t>ヨウイ</t>
    </rPh>
    <phoneticPr fontId="0"/>
  </si>
  <si>
    <t xml:space="preserve"> 塩酸にアルミニウムが溶けた液から出てきた固体</t>
    <phoneticPr fontId="1"/>
  </si>
  <si>
    <t xml:space="preserve"> 塩酸に鉄が溶けた液から出てきた固体</t>
    <phoneticPr fontId="1"/>
  </si>
  <si>
    <t xml:space="preserve"> 行動宣言書</t>
    <phoneticPr fontId="1"/>
  </si>
  <si>
    <t xml:space="preserve"> 窒素・酸素・二酸化炭素のボンベ</t>
    <rPh sb="1" eb="3">
      <t>チッソ</t>
    </rPh>
    <rPh sb="4" eb="6">
      <t>サンソ</t>
    </rPh>
    <rPh sb="7" eb="10">
      <t>ニサンカ</t>
    </rPh>
    <rPh sb="10" eb="12">
      <t>タンソ</t>
    </rPh>
    <phoneticPr fontId="0"/>
  </si>
  <si>
    <t xml:space="preserve"> 石灰水</t>
    <rPh sb="1" eb="3">
      <t>セッカイ</t>
    </rPh>
    <rPh sb="3" eb="4">
      <t>スイ</t>
    </rPh>
    <phoneticPr fontId="0"/>
  </si>
  <si>
    <t xml:space="preserve"> 集気瓶</t>
    <rPh sb="1" eb="4">
      <t>シュウキビン</t>
    </rPh>
    <phoneticPr fontId="0"/>
  </si>
  <si>
    <t xml:space="preserve"> ご飯</t>
    <rPh sb="2" eb="3">
      <t>ハン</t>
    </rPh>
    <phoneticPr fontId="0"/>
  </si>
  <si>
    <t xml:space="preserve"> 綿棒</t>
    <rPh sb="1" eb="3">
      <t>メンボウ</t>
    </rPh>
    <phoneticPr fontId="0"/>
  </si>
  <si>
    <t xml:space="preserve"> 鉢植えのホウセンカ</t>
    <rPh sb="1" eb="3">
      <t>ハチウ</t>
    </rPh>
    <phoneticPr fontId="0"/>
  </si>
  <si>
    <t xml:space="preserve"> 根を洗ったホウセンカ</t>
    <rPh sb="1" eb="2">
      <t>ネ</t>
    </rPh>
    <rPh sb="3" eb="4">
      <t>アラ</t>
    </rPh>
    <phoneticPr fontId="0"/>
  </si>
  <si>
    <t xml:space="preserve"> 水草や落ち葉をゆすぐための入れ物</t>
    <rPh sb="1" eb="3">
      <t>ミズクサ</t>
    </rPh>
    <rPh sb="4" eb="5">
      <t>オ</t>
    </rPh>
    <rPh sb="6" eb="7">
      <t>バ</t>
    </rPh>
    <rPh sb="14" eb="15">
      <t>イ</t>
    </rPh>
    <rPh sb="16" eb="17">
      <t>モノ</t>
    </rPh>
    <phoneticPr fontId="0"/>
  </si>
  <si>
    <t xml:space="preserve"> 長くて丈夫な棒</t>
    <rPh sb="1" eb="2">
      <t>ナガ</t>
    </rPh>
    <rPh sb="4" eb="6">
      <t>ジョウブ</t>
    </rPh>
    <rPh sb="7" eb="8">
      <t>ボウ</t>
    </rPh>
    <phoneticPr fontId="0"/>
  </si>
  <si>
    <t xml:space="preserve"> 実験用てこ</t>
    <rPh sb="1" eb="4">
      <t>ジッケンヨウ</t>
    </rPh>
    <phoneticPr fontId="0"/>
  </si>
  <si>
    <t xml:space="preserve"> 食塩水</t>
    <rPh sb="1" eb="4">
      <t>ショクエンスイ</t>
    </rPh>
    <phoneticPr fontId="0"/>
  </si>
  <si>
    <t xml:space="preserve"> 炭酸水</t>
    <rPh sb="1" eb="4">
      <t>タンサンスイ</t>
    </rPh>
    <phoneticPr fontId="0"/>
  </si>
  <si>
    <t xml:space="preserve"> ペットボトル</t>
    <phoneticPr fontId="0"/>
  </si>
  <si>
    <t xml:space="preserve"> うすい塩酸</t>
    <rPh sb="4" eb="6">
      <t>エンサン</t>
    </rPh>
    <phoneticPr fontId="0"/>
  </si>
  <si>
    <t xml:space="preserve"> 塩酸に金属が溶けた液</t>
    <rPh sb="1" eb="3">
      <t>エンサン</t>
    </rPh>
    <rPh sb="4" eb="6">
      <t>キンゾク</t>
    </rPh>
    <rPh sb="7" eb="8">
      <t>ト</t>
    </rPh>
    <rPh sb="10" eb="11">
      <t>エキ</t>
    </rPh>
    <phoneticPr fontId="0"/>
  </si>
  <si>
    <t xml:space="preserve"> 水</t>
    <rPh sb="1" eb="2">
      <t>ミズ</t>
    </rPh>
    <phoneticPr fontId="0"/>
  </si>
  <si>
    <t>観察、実験器具</t>
    <phoneticPr fontId="1"/>
  </si>
  <si>
    <t>備　品　名</t>
    <phoneticPr fontId="1"/>
  </si>
  <si>
    <t>使用学年</t>
    <phoneticPr fontId="1"/>
  </si>
  <si>
    <t xml:space="preserve">  虫めがね（ 　　　　　　個）</t>
    <phoneticPr fontId="1"/>
  </si>
  <si>
    <t>チェック</t>
    <phoneticPr fontId="1"/>
  </si>
  <si>
    <t xml:space="preserve">  棒温度計（             本）</t>
    <phoneticPr fontId="1"/>
  </si>
  <si>
    <t xml:space="preserve">  方位磁針（             個）</t>
    <phoneticPr fontId="1"/>
  </si>
  <si>
    <t xml:space="preserve">  加熱器具（             個）</t>
    <phoneticPr fontId="1"/>
  </si>
  <si>
    <t>1年間をふりかえろう</t>
    <phoneticPr fontId="1"/>
  </si>
  <si>
    <t>理科と SDGs
理科とプログラミング</t>
    <phoneticPr fontId="1"/>
  </si>
  <si>
    <t>中学生になったら・・・
理科とプログラミング</t>
    <phoneticPr fontId="1"/>
  </si>
  <si>
    <t>２　動物のからだのつくり
　と運動</t>
    <rPh sb="2" eb="4">
      <t>ドウブツ</t>
    </rPh>
    <rPh sb="15" eb="17">
      <t>ウンドウ</t>
    </rPh>
    <phoneticPr fontId="0"/>
  </si>
  <si>
    <t>５　雨水のゆくえと地面の
　ようす</t>
    <rPh sb="2" eb="4">
      <t>アマミズ</t>
    </rPh>
    <rPh sb="9" eb="11">
      <t>ジメン</t>
    </rPh>
    <phoneticPr fontId="0"/>
  </si>
  <si>
    <t>７　自然のなかの水のすが
　た</t>
    <phoneticPr fontId="1"/>
  </si>
  <si>
    <t xml:space="preserve"> トライアングル（音楽室にある楽器）</t>
    <rPh sb="9" eb="12">
      <t>オンガクシツ</t>
    </rPh>
    <rPh sb="15" eb="17">
      <t>ガッキ</t>
    </rPh>
    <phoneticPr fontId="1"/>
  </si>
  <si>
    <t xml:space="preserve"> 材料</t>
    <rPh sb="1" eb="3">
      <t>ザイリョウ</t>
    </rPh>
    <phoneticPr fontId="1"/>
  </si>
  <si>
    <t>７　物のとけ方（続き）</t>
    <rPh sb="2" eb="3">
      <t>モノ</t>
    </rPh>
    <rPh sb="6" eb="7">
      <t>カタ</t>
    </rPh>
    <rPh sb="8" eb="9">
      <t>ツヅ</t>
    </rPh>
    <phoneticPr fontId="1"/>
  </si>
  <si>
    <t xml:space="preserve"> コンピュータ</t>
    <phoneticPr fontId="1"/>
  </si>
  <si>
    <t>　（続き）</t>
    <rPh sb="2" eb="3">
      <t>ツヅ</t>
    </rPh>
    <phoneticPr fontId="1"/>
  </si>
  <si>
    <t>地層の模様を作っている物を調べる場合･･･採取してきた物を洗うための入れ物</t>
    <rPh sb="0" eb="2">
      <t>チソウ</t>
    </rPh>
    <phoneticPr fontId="1"/>
  </si>
  <si>
    <t>１　春の生き物</t>
  </si>
  <si>
    <t>１　天気の変化</t>
  </si>
  <si>
    <t>１　物の燃え方と空気</t>
  </si>
  <si>
    <t>２　たねまき</t>
  </si>
  <si>
    <t>２　動物のからだのつくりと運動</t>
  </si>
  <si>
    <t>２　植物の発芽と成長</t>
  </si>
  <si>
    <t>２　動物のからだのはたらき</t>
  </si>
  <si>
    <t>３　チョウのかんさつ</t>
  </si>
  <si>
    <t>３　天気と気温</t>
  </si>
  <si>
    <t>３　魚のたんじょう</t>
  </si>
  <si>
    <t>４　電流のはたらき</t>
  </si>
  <si>
    <t>４　風やゴムのはたらき</t>
  </si>
  <si>
    <t>４　花から実へ</t>
  </si>
  <si>
    <t>４　生き物どうしのかかわり</t>
  </si>
  <si>
    <t>５　雨水のゆくえと地面のようす</t>
  </si>
  <si>
    <t>５　台風と天気の変化</t>
  </si>
  <si>
    <t>５　月の形と太陽</t>
  </si>
  <si>
    <t>５　こん虫のかんさつ</t>
  </si>
  <si>
    <t>６　流れる水のはたらき</t>
  </si>
  <si>
    <t>６　大地のつくり</t>
  </si>
  <si>
    <t>６　月や星の見え方</t>
  </si>
  <si>
    <t>６　太陽とかげ</t>
  </si>
  <si>
    <t>７　物のとけ方</t>
  </si>
  <si>
    <t>７　変わり続ける大地</t>
  </si>
  <si>
    <t>７　太陽の光</t>
  </si>
  <si>
    <t>８　人のたんじょう</t>
  </si>
  <si>
    <t>８　音のせいしつ</t>
  </si>
  <si>
    <t>８　とじこめた空気と水</t>
  </si>
  <si>
    <t>９　電流がうみ出す力</t>
  </si>
  <si>
    <t>９　電気と私たちのくらし</t>
  </si>
  <si>
    <t>９　物の重さ</t>
  </si>
  <si>
    <t>９　物の体積と温度</t>
  </si>
  <si>
    <t xml:space="preserve">10　電気の通り道 </t>
    <phoneticPr fontId="1"/>
  </si>
  <si>
    <t>10　物のあたたまり方</t>
    <phoneticPr fontId="1"/>
  </si>
  <si>
    <t>11　水のすがたと温度</t>
    <phoneticPr fontId="1"/>
  </si>
  <si>
    <t>12　生き物の１年をふり返って</t>
    <phoneticPr fontId="1"/>
  </si>
  <si>
    <t>10　水溶液の性質とはたらき</t>
    <phoneticPr fontId="1"/>
  </si>
  <si>
    <t>11　地球に生きる</t>
    <phoneticPr fontId="1"/>
  </si>
  <si>
    <t>　どれぐらい育ったかな</t>
    <phoneticPr fontId="1"/>
  </si>
  <si>
    <r>
      <t xml:space="preserve"> インゲンマメの苗</t>
    </r>
    <r>
      <rPr>
        <sz val="9"/>
        <rFont val="BIZ UDゴシック"/>
        <family val="3"/>
        <charset val="128"/>
      </rPr>
      <t>（育ち方が同じぐらいのもの）</t>
    </r>
    <rPh sb="8" eb="9">
      <t>ナエ</t>
    </rPh>
    <rPh sb="10" eb="11">
      <t>ソダ</t>
    </rPh>
    <rPh sb="12" eb="13">
      <t>カタ</t>
    </rPh>
    <rPh sb="14" eb="15">
      <t>オナ</t>
    </rPh>
    <phoneticPr fontId="1"/>
  </si>
  <si>
    <t xml:space="preserve">●　巻頭 </t>
    <phoneticPr fontId="1"/>
  </si>
  <si>
    <t>●　どれぐらい育ったかな</t>
    <phoneticPr fontId="1"/>
  </si>
  <si>
    <t>●　花がさいたよ</t>
    <phoneticPr fontId="1"/>
  </si>
  <si>
    <t>○　わたしの研究</t>
    <phoneticPr fontId="1"/>
  </si>
  <si>
    <t>●　実ができたよ</t>
    <phoneticPr fontId="1"/>
  </si>
  <si>
    <t>●　つくってあそぼう</t>
    <phoneticPr fontId="1"/>
  </si>
  <si>
    <t>●　巻頭</t>
    <phoneticPr fontId="1"/>
  </si>
  <si>
    <t>●　暑くなると</t>
    <phoneticPr fontId="1"/>
  </si>
  <si>
    <t>●　夏の星</t>
    <phoneticPr fontId="1"/>
  </si>
  <si>
    <t>●　すずしくなると</t>
    <phoneticPr fontId="1"/>
  </si>
  <si>
    <t>●　冬の星</t>
    <phoneticPr fontId="1"/>
  </si>
  <si>
    <t>●　寒くなると</t>
    <phoneticPr fontId="1"/>
  </si>
  <si>
    <t>●　地球と私たちのくらし</t>
    <phoneticPr fontId="1"/>
  </si>
  <si>
    <t>○　私の研究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</si>
</sst>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0.5"/>
      <name val="BIZ UDゴシック"/>
      <family val="3"/>
      <charset val="128"/>
    </font>
    <font>
      <sz val="12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5"/>
      <color theme="1"/>
      <name val="Yu Gothic"/>
      <family val="3"/>
      <charset val="128"/>
      <scheme val="minor"/>
    </font>
    <font>
      <sz val="9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/>
      <bottom style="hair">
        <color indexed="64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9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2" fillId="0" borderId="65" xfId="0" applyFont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shrinkToFit="1"/>
    </xf>
    <xf numFmtId="0" fontId="10" fillId="0" borderId="66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10" fillId="0" borderId="6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70" xfId="0" applyFont="1" applyBorder="1" applyAlignment="1">
      <alignment vertical="center" shrinkToFit="1"/>
    </xf>
    <xf numFmtId="0" fontId="9" fillId="0" borderId="74" xfId="0" applyFont="1" applyBorder="1" applyAlignment="1">
      <alignment horizontal="left" vertical="center" wrapText="1"/>
    </xf>
    <xf numFmtId="0" fontId="8" fillId="0" borderId="2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9" fillId="0" borderId="7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8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70" xfId="0" applyFont="1" applyBorder="1" applyAlignment="1">
      <alignment horizontal="left" vertical="center" wrapText="1" shrinkToFit="1"/>
    </xf>
    <xf numFmtId="0" fontId="11" fillId="0" borderId="6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 shrinkToFit="1"/>
    </xf>
    <xf numFmtId="0" fontId="12" fillId="0" borderId="70" xfId="0" applyFont="1" applyBorder="1" applyAlignment="1">
      <alignment horizontal="left" vertical="center" wrapText="1" shrinkToFit="1"/>
    </xf>
    <xf numFmtId="0" fontId="7" fillId="0" borderId="52" xfId="0" applyFont="1" applyBorder="1" applyAlignment="1">
      <alignment horizontal="justify" vertical="center" wrapText="1"/>
    </xf>
    <xf numFmtId="0" fontId="7" fillId="0" borderId="82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83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10" fillId="0" borderId="69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/>
    </xf>
    <xf numFmtId="0" fontId="0" fillId="0" borderId="69" xfId="0" applyBorder="1"/>
    <xf numFmtId="0" fontId="0" fillId="0" borderId="0" xfId="0" applyBorder="1"/>
    <xf numFmtId="0" fontId="0" fillId="0" borderId="70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8E54-6573-4C08-9617-E5B736095B6D}">
  <dimension ref="A1:E43"/>
  <sheetViews>
    <sheetView tabSelected="1" workbookViewId="0">
      <selection activeCell="C18" sqref="C18"/>
    </sheetView>
  </sheetViews>
  <sheetFormatPr defaultRowHeight="12.6"/>
  <cols>
    <col min="1" max="4" width="30.19921875" style="1" customWidth="1"/>
    <col min="5" max="16384" width="8.796875" style="1"/>
  </cols>
  <sheetData>
    <row r="1" spans="1:5" ht="20.399999999999999" customHeight="1">
      <c r="A1" s="232" t="s">
        <v>76</v>
      </c>
      <c r="B1" s="232" t="s">
        <v>77</v>
      </c>
      <c r="C1" s="232" t="s">
        <v>78</v>
      </c>
      <c r="D1" s="232" t="s">
        <v>79</v>
      </c>
      <c r="E1" s="2"/>
    </row>
    <row r="2" spans="1:5" ht="21" customHeight="1">
      <c r="A2" s="6" t="s">
        <v>559</v>
      </c>
      <c r="B2" s="6" t="s">
        <v>565</v>
      </c>
      <c r="C2" s="6" t="s">
        <v>565</v>
      </c>
      <c r="D2" s="6" t="s">
        <v>565</v>
      </c>
      <c r="E2" s="3"/>
    </row>
    <row r="3" spans="1:5" ht="21" customHeight="1">
      <c r="A3" s="4" t="s">
        <v>519</v>
      </c>
      <c r="B3" s="4" t="s">
        <v>138</v>
      </c>
      <c r="C3" s="4" t="s">
        <v>520</v>
      </c>
      <c r="D3" s="4" t="s">
        <v>571</v>
      </c>
      <c r="E3" s="3"/>
    </row>
    <row r="4" spans="1:5" ht="21" customHeight="1">
      <c r="A4" s="4" t="s">
        <v>522</v>
      </c>
      <c r="B4" s="4" t="s">
        <v>523</v>
      </c>
      <c r="C4" s="4" t="s">
        <v>524</v>
      </c>
      <c r="D4" s="4" t="s">
        <v>521</v>
      </c>
      <c r="E4" s="3"/>
    </row>
    <row r="5" spans="1:5" ht="21" customHeight="1">
      <c r="A5" s="4" t="s">
        <v>526</v>
      </c>
      <c r="B5" s="4" t="s">
        <v>527</v>
      </c>
      <c r="C5" s="4" t="s">
        <v>528</v>
      </c>
      <c r="D5" s="4" t="s">
        <v>525</v>
      </c>
      <c r="E5" s="3"/>
    </row>
    <row r="6" spans="1:5" ht="21" customHeight="1">
      <c r="A6" s="4" t="s">
        <v>560</v>
      </c>
      <c r="B6" s="4" t="s">
        <v>529</v>
      </c>
      <c r="C6" s="4" t="s">
        <v>562</v>
      </c>
      <c r="D6" s="4" t="s">
        <v>317</v>
      </c>
      <c r="E6" s="2"/>
    </row>
    <row r="7" spans="1:5" ht="21" customHeight="1">
      <c r="A7" s="4" t="s">
        <v>530</v>
      </c>
      <c r="B7" s="4" t="s">
        <v>533</v>
      </c>
      <c r="C7" s="4" t="s">
        <v>531</v>
      </c>
      <c r="D7" s="4" t="s">
        <v>532</v>
      </c>
      <c r="E7" s="2"/>
    </row>
    <row r="8" spans="1:5" ht="21" customHeight="1">
      <c r="A8" s="4" t="s">
        <v>561</v>
      </c>
      <c r="B8" s="4" t="s">
        <v>566</v>
      </c>
      <c r="C8" s="4" t="s">
        <v>534</v>
      </c>
      <c r="D8" s="4" t="s">
        <v>572</v>
      </c>
      <c r="E8" s="2"/>
    </row>
    <row r="9" spans="1:5" ht="21" customHeight="1">
      <c r="A9" s="4" t="s">
        <v>562</v>
      </c>
      <c r="B9" s="4" t="s">
        <v>567</v>
      </c>
      <c r="C9" s="4" t="s">
        <v>537</v>
      </c>
      <c r="D9" s="4" t="s">
        <v>535</v>
      </c>
      <c r="E9" s="2"/>
    </row>
    <row r="10" spans="1:5" ht="21" customHeight="1">
      <c r="A10" s="4" t="s">
        <v>563</v>
      </c>
      <c r="B10" s="4" t="s">
        <v>562</v>
      </c>
      <c r="C10" s="4" t="s">
        <v>541</v>
      </c>
      <c r="D10" s="4" t="s">
        <v>538</v>
      </c>
      <c r="E10" s="2"/>
    </row>
    <row r="11" spans="1:5" ht="21" customHeight="1">
      <c r="A11" s="4" t="s">
        <v>536</v>
      </c>
      <c r="B11" s="4" t="s">
        <v>539</v>
      </c>
      <c r="C11" s="4" t="s">
        <v>544</v>
      </c>
      <c r="D11" s="4" t="s">
        <v>542</v>
      </c>
      <c r="E11" s="2"/>
    </row>
    <row r="12" spans="1:5" ht="21" customHeight="1">
      <c r="A12" s="4" t="s">
        <v>540</v>
      </c>
      <c r="B12" s="4" t="s">
        <v>239</v>
      </c>
      <c r="C12" s="4" t="s">
        <v>547</v>
      </c>
      <c r="D12" s="4" t="s">
        <v>247</v>
      </c>
      <c r="E12" s="2"/>
    </row>
    <row r="13" spans="1:5" ht="21" customHeight="1">
      <c r="A13" s="4" t="s">
        <v>543</v>
      </c>
      <c r="B13" s="4" t="s">
        <v>568</v>
      </c>
      <c r="C13" s="4" t="s">
        <v>144</v>
      </c>
      <c r="D13" s="4" t="s">
        <v>548</v>
      </c>
      <c r="E13" s="2"/>
    </row>
    <row r="14" spans="1:5" ht="21" customHeight="1">
      <c r="A14" s="4" t="s">
        <v>545</v>
      </c>
      <c r="B14" s="4" t="s">
        <v>546</v>
      </c>
      <c r="C14" s="4" t="s">
        <v>75</v>
      </c>
      <c r="D14" s="4" t="s">
        <v>555</v>
      </c>
      <c r="E14" s="2"/>
    </row>
    <row r="15" spans="1:5" ht="21" customHeight="1">
      <c r="A15" s="4" t="s">
        <v>549</v>
      </c>
      <c r="B15" s="4" t="s">
        <v>550</v>
      </c>
      <c r="C15" s="5" t="s">
        <v>508</v>
      </c>
      <c r="D15" s="4" t="s">
        <v>556</v>
      </c>
      <c r="E15" s="2"/>
    </row>
    <row r="16" spans="1:5" ht="21" customHeight="1">
      <c r="A16" s="4" t="s">
        <v>551</v>
      </c>
      <c r="B16" s="4" t="s">
        <v>552</v>
      </c>
      <c r="C16" s="229"/>
      <c r="D16" s="4" t="s">
        <v>75</v>
      </c>
      <c r="E16" s="2"/>
    </row>
    <row r="17" spans="1:5" ht="21" customHeight="1">
      <c r="A17" s="4" t="s">
        <v>127</v>
      </c>
      <c r="B17" s="4" t="s">
        <v>569</v>
      </c>
      <c r="D17" s="227" t="s">
        <v>509</v>
      </c>
      <c r="E17" s="2"/>
    </row>
    <row r="18" spans="1:5" ht="21" customHeight="1">
      <c r="A18" s="4" t="s">
        <v>564</v>
      </c>
      <c r="B18" s="4" t="s">
        <v>570</v>
      </c>
      <c r="D18" s="228"/>
      <c r="E18" s="2"/>
    </row>
    <row r="19" spans="1:5" ht="21" customHeight="1">
      <c r="A19" s="4" t="s">
        <v>75</v>
      </c>
      <c r="B19" s="227" t="s">
        <v>553</v>
      </c>
      <c r="E19" s="2"/>
    </row>
    <row r="20" spans="1:5" ht="21" customHeight="1">
      <c r="A20" s="5" t="s">
        <v>508</v>
      </c>
      <c r="B20" s="4" t="s">
        <v>554</v>
      </c>
      <c r="E20" s="2"/>
    </row>
    <row r="21" spans="1:5" ht="21" customHeight="1">
      <c r="A21" s="231"/>
      <c r="B21" s="4" t="s">
        <v>507</v>
      </c>
      <c r="E21" s="3"/>
    </row>
    <row r="22" spans="1:5" ht="21" customHeight="1">
      <c r="B22" s="230" t="s">
        <v>508</v>
      </c>
      <c r="E22" s="2"/>
    </row>
    <row r="23" spans="1:5">
      <c r="E23" s="2"/>
    </row>
    <row r="24" spans="1:5">
      <c r="E24" s="2"/>
    </row>
    <row r="25" spans="1:5">
      <c r="E25" s="2"/>
    </row>
    <row r="26" spans="1:5">
      <c r="E26" s="2"/>
    </row>
    <row r="27" spans="1:5">
      <c r="E27" s="2"/>
    </row>
    <row r="28" spans="1:5">
      <c r="E28" s="2"/>
    </row>
    <row r="29" spans="1:5">
      <c r="E29" s="2"/>
    </row>
    <row r="30" spans="1:5">
      <c r="E30" s="2"/>
    </row>
    <row r="31" spans="1:5">
      <c r="E31" s="2"/>
    </row>
    <row r="32" spans="1:5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3"/>
    </row>
    <row r="40" spans="5:5">
      <c r="E40" s="3"/>
    </row>
    <row r="41" spans="5:5">
      <c r="E41" s="2"/>
    </row>
    <row r="42" spans="5:5">
      <c r="E42" s="2"/>
    </row>
    <row r="43" spans="5:5">
      <c r="E43" s="2"/>
    </row>
  </sheetData>
  <customSheetViews>
    <customSheetView guid="{C95916E1-876D-469F-A268-D7CFA0AA6166}">
      <selection activeCell="A25" sqref="A25"/>
      <pageMargins left="0.7" right="0.7" top="0.75" bottom="0.75" header="0.3" footer="0.3"/>
      <pageSetup paperSize="9" orientation="landscape" r:id="rId1"/>
    </customSheetView>
  </customSheetViews>
  <phoneticPr fontId="1"/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C7A3-02D4-4C4C-8CF2-6946A905E702}">
  <dimension ref="B1:I72"/>
  <sheetViews>
    <sheetView view="pageBreakPreview" zoomScaleNormal="100" zoomScaleSheetLayoutView="100" workbookViewId="0">
      <selection activeCell="J2" sqref="J2"/>
    </sheetView>
  </sheetViews>
  <sheetFormatPr defaultRowHeight="18"/>
  <cols>
    <col min="1" max="1" width="0.5" customWidth="1"/>
    <col min="2" max="4" width="9.69921875" customWidth="1"/>
    <col min="5" max="5" width="10.5" customWidth="1"/>
    <col min="6" max="8" width="9.69921875" customWidth="1"/>
    <col min="9" max="9" width="10.69921875" customWidth="1"/>
  </cols>
  <sheetData>
    <row r="1" spans="2:9" ht="9" customHeight="1"/>
    <row r="2" spans="2:9" ht="16.8" customHeight="1">
      <c r="B2" s="152" t="s">
        <v>337</v>
      </c>
      <c r="C2" s="153" t="str">
        <f>'６年生'!A3</f>
        <v>　地球と私たちのくらし</v>
      </c>
      <c r="D2" s="153"/>
      <c r="E2" s="154"/>
      <c r="F2" s="152" t="s">
        <v>337</v>
      </c>
      <c r="G2" s="153" t="str">
        <f>'６年生'!A5</f>
        <v>１　物の燃え方と空気</v>
      </c>
      <c r="H2" s="153"/>
      <c r="I2" s="154"/>
    </row>
    <row r="3" spans="2:9" ht="16.8" customHeight="1">
      <c r="B3" s="233" t="str">
        <f>'６年生'!C3</f>
        <v>学ぶ準備をしよう</v>
      </c>
      <c r="C3" s="156"/>
      <c r="D3" s="156"/>
      <c r="E3" s="157"/>
      <c r="F3" s="155" t="str">
        <f>'６年生'!C5</f>
        <v>レッツトライ！</v>
      </c>
      <c r="G3" s="156" t="str">
        <f>'６年生'!C6</f>
        <v>実験１</v>
      </c>
      <c r="H3" s="156"/>
      <c r="I3" s="157"/>
    </row>
    <row r="4" spans="2:9" ht="16.8" customHeight="1">
      <c r="B4" s="210" t="str">
        <f>'６年生'!G3</f>
        <v xml:space="preserve"> ジャガイモのたねいも ホウセンカの種子</v>
      </c>
      <c r="C4" s="211"/>
      <c r="D4" s="211"/>
      <c r="E4" s="212"/>
      <c r="F4" s="210" t="str">
        <f>'６年生'!G5</f>
        <v xml:space="preserve"> ろうそく 粘土 底のない集気瓶 ふた 線香 火を使うときの道具(ガスマッチ、燃えさし入れ、ぬれた雑巾)(共通)</v>
      </c>
      <c r="G4" s="211"/>
      <c r="H4" s="211"/>
      <c r="I4" s="212"/>
    </row>
    <row r="5" spans="2:9" ht="16.8" customHeight="1">
      <c r="B5" s="155"/>
      <c r="C5" s="156"/>
      <c r="D5" s="156"/>
      <c r="E5" s="157"/>
      <c r="F5" s="155" t="str">
        <f>'６年生'!C11</f>
        <v>活動</v>
      </c>
      <c r="G5" s="156"/>
      <c r="H5" s="156"/>
      <c r="I5" s="157"/>
    </row>
    <row r="6" spans="2:9" ht="16.8" customHeight="1">
      <c r="B6" s="213"/>
      <c r="C6" s="214"/>
      <c r="D6" s="214"/>
      <c r="E6" s="215"/>
      <c r="F6" s="213" t="str">
        <f>'６年生'!G11</f>
        <v xml:space="preserve"> 窒素・酸素・二酸化炭素のボンベ 集気瓶 ふた 丸形水槽(共通) 曲がるストロー ろうそく ろうそく立て 火を使うときの道具(ガスマッチ、燃えさし入れ、ぬれた雑巾)(共通)</v>
      </c>
      <c r="G6" s="214"/>
      <c r="H6" s="214"/>
      <c r="I6" s="215"/>
    </row>
    <row r="7" spans="2:9" ht="16.8" customHeight="1">
      <c r="B7" s="155"/>
      <c r="C7" s="156"/>
      <c r="D7" s="156"/>
      <c r="E7" s="157"/>
      <c r="F7" s="155" t="str">
        <f>'６年生'!C19</f>
        <v>実験２</v>
      </c>
      <c r="G7" s="156"/>
      <c r="H7" s="156"/>
      <c r="I7" s="157"/>
    </row>
    <row r="8" spans="2:9" ht="16.8" customHeight="1">
      <c r="B8" s="216"/>
      <c r="C8" s="217"/>
      <c r="D8" s="217"/>
      <c r="E8" s="218"/>
      <c r="F8" s="219" t="str">
        <f>'６年生'!G19</f>
        <v xml:space="preserve"> 集気瓶 ふた ろうそく ろうそく立て 石灰水 保護めがね(共通) 酸素用検知管 酸素センサー 二酸化炭素用検知管 気体採取器 火を使うときの道具(ガスマッチ、燃えさし入れ、ぬれた雑巾)(共通)</v>
      </c>
      <c r="G8" s="220"/>
      <c r="H8" s="220"/>
      <c r="I8" s="221"/>
    </row>
    <row r="9" spans="2:9" ht="16.8" customHeight="1">
      <c r="B9" s="152" t="s">
        <v>337</v>
      </c>
      <c r="C9" s="153" t="str">
        <f>'６年生'!A5</f>
        <v>１　物の燃え方と空気</v>
      </c>
      <c r="D9" s="153"/>
      <c r="E9" s="154"/>
      <c r="F9" s="152" t="s">
        <v>337</v>
      </c>
      <c r="G9" s="153" t="str">
        <f>'６年生'!A40</f>
        <v>２　動物のからだのはたらき</v>
      </c>
      <c r="H9" s="153"/>
      <c r="I9" s="154"/>
    </row>
    <row r="10" spans="2:9" ht="16.8" customHeight="1">
      <c r="B10" s="155" t="str">
        <f>'６年生'!C30</f>
        <v>活動</v>
      </c>
      <c r="C10" s="156"/>
      <c r="D10" s="156"/>
      <c r="E10" s="157"/>
      <c r="F10" s="155" t="str">
        <f>'６年生'!C40</f>
        <v>実験１</v>
      </c>
      <c r="G10" s="156"/>
      <c r="H10" s="156"/>
      <c r="I10" s="157"/>
    </row>
    <row r="11" spans="2:9" ht="16.8" customHeight="1">
      <c r="B11" s="210" t="str">
        <f>'６年生'!G30</f>
        <v xml:space="preserve"> 集気瓶 ふた ろうそく ろうそく立て バット 燃やす物 針金 石灰水 保護めがね(共通) 火を使うときの道具(ガスマッチ、燃えさし入れ、ぬれた雑巾)(共通)</v>
      </c>
      <c r="C11" s="211"/>
      <c r="D11" s="211"/>
      <c r="E11" s="212"/>
      <c r="F11" s="210" t="str">
        <f>'６年生'!G40</f>
        <v xml:space="preserve"> ご飯 うすいヨウ素液 湯 ビーカー(共通) チャック付きポリエチレン袋 綿棒 スポイト(共通) ティーバック 油性マーカー</v>
      </c>
      <c r="G11" s="211"/>
      <c r="H11" s="211"/>
      <c r="I11" s="212"/>
    </row>
    <row r="12" spans="2:9" ht="16.8" customHeight="1">
      <c r="B12" s="155"/>
      <c r="C12" s="156"/>
      <c r="D12" s="156"/>
      <c r="E12" s="157"/>
      <c r="F12" s="155" t="str">
        <f>'６年生'!C49</f>
        <v>調査１</v>
      </c>
      <c r="G12" s="156"/>
      <c r="H12" s="156"/>
      <c r="I12" s="157"/>
    </row>
    <row r="13" spans="2:9" ht="16.8" customHeight="1">
      <c r="B13" s="213"/>
      <c r="C13" s="214"/>
      <c r="D13" s="214"/>
      <c r="E13" s="215"/>
      <c r="F13" s="213" t="str">
        <f>'６年生'!G49</f>
        <v xml:space="preserve"> 参考図書、図鑑など PCやタブレット端末 人体模型</v>
      </c>
      <c r="G13" s="214"/>
      <c r="H13" s="214"/>
      <c r="I13" s="215"/>
    </row>
    <row r="14" spans="2:9" ht="16.8" customHeight="1">
      <c r="B14" s="155"/>
      <c r="C14" s="156"/>
      <c r="D14" s="156"/>
      <c r="E14" s="157"/>
      <c r="F14" s="155" t="str">
        <f>'６年生'!C52</f>
        <v>実験２</v>
      </c>
      <c r="G14" s="156"/>
      <c r="H14" s="156"/>
      <c r="I14" s="157"/>
    </row>
    <row r="15" spans="2:9" ht="16.8" customHeight="1">
      <c r="B15" s="216"/>
      <c r="C15" s="217"/>
      <c r="D15" s="217"/>
      <c r="E15" s="218"/>
      <c r="F15" s="216" t="str">
        <f>'６年生'!G52</f>
        <v xml:space="preserve"> ポリエチレンの袋 石灰水 酸素用検知管 二酸化炭素用検知管 気体採取器 はさみ 保護めがね(共通)</v>
      </c>
      <c r="G15" s="217"/>
      <c r="H15" s="217"/>
      <c r="I15" s="218"/>
    </row>
    <row r="16" spans="2:9" ht="16.8" customHeight="1">
      <c r="B16" s="152" t="s">
        <v>337</v>
      </c>
      <c r="C16" s="153" t="str">
        <f>'６年生'!A40</f>
        <v>２　動物のからだのはたらき</v>
      </c>
      <c r="D16" s="153"/>
      <c r="E16" s="154"/>
      <c r="F16" s="152" t="s">
        <v>337</v>
      </c>
      <c r="G16" s="153" t="str">
        <f>'６年生'!A64</f>
        <v>３　植物のからだのはたらき</v>
      </c>
      <c r="H16" s="153"/>
      <c r="I16" s="154"/>
    </row>
    <row r="17" spans="2:9" ht="16.8" customHeight="1">
      <c r="B17" s="155" t="str">
        <f>'６年生'!C59</f>
        <v>実験３</v>
      </c>
      <c r="C17" s="156"/>
      <c r="D17" s="156"/>
      <c r="E17" s="157"/>
      <c r="F17" s="155" t="str">
        <f>'６年生'!C64</f>
        <v>レッツトライ！</v>
      </c>
      <c r="G17" s="156"/>
      <c r="H17" s="156"/>
      <c r="I17" s="157"/>
    </row>
    <row r="18" spans="2:9" ht="16.8" customHeight="1">
      <c r="B18" s="210" t="str">
        <f>'６年生'!G59</f>
        <v xml:space="preserve"> 聴診器 ストップウォッチ(共通)</v>
      </c>
      <c r="C18" s="211"/>
      <c r="D18" s="211"/>
      <c r="E18" s="212"/>
      <c r="F18" s="210" t="str">
        <f>'６年生'!G64</f>
        <v xml:space="preserve"> 鉢植えのホウセンカ じょうろ</v>
      </c>
      <c r="G18" s="211"/>
      <c r="H18" s="211"/>
      <c r="I18" s="212"/>
    </row>
    <row r="19" spans="2:9" ht="16.8" customHeight="1">
      <c r="B19" s="233" t="str">
        <f>'６年生'!C61</f>
        <v>広げよう！理科の発想</v>
      </c>
      <c r="C19" s="156"/>
      <c r="D19" s="156"/>
      <c r="E19" s="157"/>
      <c r="F19" s="155" t="str">
        <f>'６年生'!C66</f>
        <v>実験１</v>
      </c>
      <c r="G19" s="156"/>
      <c r="H19" s="156"/>
      <c r="I19" s="157"/>
    </row>
    <row r="20" spans="2:9" ht="16.8" customHeight="1">
      <c r="B20" s="213" t="str">
        <f>'６年生'!G61</f>
        <v xml:space="preserve"> めだか チャック付きの袋 双眼実体顕微鏡(共通)</v>
      </c>
      <c r="C20" s="214"/>
      <c r="D20" s="214"/>
      <c r="E20" s="215"/>
      <c r="F20" s="213" t="str">
        <f>'６年生'!G66</f>
        <v xml:space="preserve"> 根を洗ったホウセンカ 色水 脱脂綿 色水の入れ物 カッターナイフ 解剖双眼実体顕微鏡(共通) スライドガラス(共通) 記録カード</v>
      </c>
      <c r="G20" s="214"/>
      <c r="H20" s="214"/>
      <c r="I20" s="215"/>
    </row>
    <row r="21" spans="2:9" ht="16.8" customHeight="1">
      <c r="B21" s="155"/>
      <c r="C21" s="156"/>
      <c r="D21" s="156"/>
      <c r="E21" s="157"/>
      <c r="F21" s="155" t="str">
        <f>'６年生'!C74</f>
        <v>実験２</v>
      </c>
      <c r="G21" s="156"/>
      <c r="H21" s="156"/>
      <c r="I21" s="157"/>
    </row>
    <row r="22" spans="2:9" ht="16.8" customHeight="1">
      <c r="B22" s="216"/>
      <c r="C22" s="217"/>
      <c r="D22" s="217"/>
      <c r="E22" s="218"/>
      <c r="F22" s="216" t="str">
        <f>'６年生'!G74</f>
        <v xml:space="preserve"> ホウセンカ ポリエチレンの袋 モール 記録カード</v>
      </c>
      <c r="G22" s="217"/>
      <c r="H22" s="217"/>
      <c r="I22" s="218"/>
    </row>
    <row r="23" spans="2:9" ht="16.8" customHeight="1">
      <c r="B23" s="152" t="s">
        <v>337</v>
      </c>
      <c r="C23" s="153" t="str">
        <f>'６年生'!A64</f>
        <v>３　植物のからだのはたらき</v>
      </c>
      <c r="D23" s="153"/>
      <c r="E23" s="154"/>
      <c r="F23" s="152" t="s">
        <v>337</v>
      </c>
      <c r="G23" s="153" t="str">
        <f>'６年生'!A96</f>
        <v>４　生き物どうしのかかわり</v>
      </c>
      <c r="H23" s="153"/>
      <c r="I23" s="154"/>
    </row>
    <row r="24" spans="2:9" ht="16.8" customHeight="1">
      <c r="B24" s="233" t="str">
        <f>'６年生'!C78</f>
        <v>広げよう！理科の発想</v>
      </c>
      <c r="C24" s="156"/>
      <c r="D24" s="156"/>
      <c r="E24" s="157"/>
      <c r="F24" s="155" t="str">
        <f>'６年生'!C96</f>
        <v>観察１</v>
      </c>
      <c r="G24" s="156"/>
      <c r="H24" s="156"/>
      <c r="I24" s="157"/>
    </row>
    <row r="25" spans="2:9" ht="16.8" customHeight="1">
      <c r="B25" s="210" t="str">
        <f>'６年生'!G78</f>
        <v xml:space="preserve"> ホウセンカの葉 スライドガラス(共通) カバーガラス(共通) 双眼実体顕微鏡(共通)</v>
      </c>
      <c r="C25" s="211"/>
      <c r="D25" s="211"/>
      <c r="E25" s="212"/>
      <c r="F25" s="225" t="str">
        <f>'６年生'!G96</f>
        <v xml:space="preserve"> 水草や落ち葉をゆすぐための入れ物 ダンゴムシを入れるための入れ物 きりふき キッチンペーパー ピンセット(共通) スポイト 双眼実体顕微鏡(共通) カバーガラス(共通) スライドガラス(共通) 記録カード 図鑑などの資料</v>
      </c>
      <c r="G25" s="234"/>
      <c r="H25" s="234"/>
      <c r="I25" s="226"/>
    </row>
    <row r="26" spans="2:9" ht="16.8" customHeight="1">
      <c r="B26" s="155" t="str">
        <f>'６年生'!C82</f>
        <v>実験３</v>
      </c>
      <c r="C26" s="156"/>
      <c r="D26" s="156"/>
      <c r="E26" s="157"/>
      <c r="F26" s="225"/>
      <c r="G26" s="234"/>
      <c r="H26" s="234"/>
      <c r="I26" s="226"/>
    </row>
    <row r="27" spans="2:9" ht="16.8" customHeight="1">
      <c r="B27" s="213" t="str">
        <f>'６年生'!G82</f>
        <v xml:space="preserve"> ジャガイモ うすいヨウ素液 アルミニウムはく はさみ 脱色して調べる場合･･･ビーカー(共通) ピンセット(共通)　 湯 エタノール たたき染めで調べる場合･･･ろ紙 アクリル板 板 木づち バット ペトリ皿(共通)</v>
      </c>
      <c r="C27" s="235"/>
      <c r="D27" s="235"/>
      <c r="E27" s="215"/>
      <c r="F27" s="236"/>
      <c r="G27" s="237"/>
      <c r="H27" s="237"/>
      <c r="I27" s="238"/>
    </row>
    <row r="28" spans="2:9" ht="16.8" customHeight="1">
      <c r="B28" s="213"/>
      <c r="C28" s="235"/>
      <c r="D28" s="235"/>
      <c r="E28" s="215"/>
      <c r="F28" s="155" t="str">
        <f>'６年生'!C107</f>
        <v>実験１</v>
      </c>
      <c r="G28" s="156"/>
      <c r="H28" s="156"/>
      <c r="I28" s="157"/>
    </row>
    <row r="29" spans="2:9" ht="16.8" customHeight="1">
      <c r="B29" s="216"/>
      <c r="C29" s="217"/>
      <c r="D29" s="217"/>
      <c r="E29" s="218"/>
      <c r="F29" s="222" t="str">
        <f>'６年生'!G107</f>
        <v xml:space="preserve"> 鉢植えなどの植物 ポリエチレンの袋 ストロー モール 酸素用検知管 二酸化炭素用検知管 はさみ 気体採取器</v>
      </c>
      <c r="G29" s="223"/>
      <c r="H29" s="223"/>
      <c r="I29" s="224"/>
    </row>
    <row r="30" spans="2:9" ht="16.8" customHeight="1">
      <c r="B30" s="152" t="s">
        <v>337</v>
      </c>
      <c r="C30" s="153" t="str">
        <f>'６年生'!A115</f>
        <v>５　月の形と太陽</v>
      </c>
      <c r="D30" s="153"/>
      <c r="E30" s="154"/>
      <c r="F30" s="152" t="s">
        <v>337</v>
      </c>
      <c r="G30" s="153" t="str">
        <f>'６年生'!A120</f>
        <v>６　大地のつくり</v>
      </c>
      <c r="H30" s="153"/>
      <c r="I30" s="154"/>
    </row>
    <row r="31" spans="2:9" ht="16.8" customHeight="1">
      <c r="B31" s="155" t="str">
        <f>'６年生'!C115</f>
        <v>観察１</v>
      </c>
      <c r="C31" s="156"/>
      <c r="D31" s="156"/>
      <c r="E31" s="157"/>
      <c r="F31" s="155" t="str">
        <f>'６年生'!C120</f>
        <v xml:space="preserve">観察１
</v>
      </c>
      <c r="G31" s="156"/>
      <c r="H31" s="156"/>
      <c r="I31" s="157"/>
    </row>
    <row r="32" spans="2:9" ht="16.8" customHeight="1">
      <c r="B32" s="210" t="str">
        <f>'６年生'!G115</f>
        <v xml:space="preserve"> 方位磁針(共通)　 記録カード</v>
      </c>
      <c r="C32" s="211"/>
      <c r="D32" s="211"/>
      <c r="E32" s="212"/>
      <c r="F32" s="210" t="str">
        <f>'６年生'!G120</f>
        <v xml:space="preserve"> ポリエチレンの袋 新聞紙 虫めがね シャベル ティッシュペーパー 保護めがね(共通) 記録カード 色鉛筆地層の模様を作っている物を調べる場合･･･採取してきた物を洗うための入れ物 ペトリ皿(共通) 双眼実体顕微鏡(共通) 解剖双眼実体顕微鏡(共通)　 試料を使って調べる場合･･･ボーリング試料</v>
      </c>
      <c r="G32" s="211"/>
      <c r="H32" s="211"/>
      <c r="I32" s="212"/>
    </row>
    <row r="33" spans="2:9" ht="16.8" customHeight="1">
      <c r="B33" s="155" t="str">
        <f>'６年生'!C117</f>
        <v>実験１</v>
      </c>
      <c r="C33" s="156"/>
      <c r="D33" s="156"/>
      <c r="E33" s="157"/>
      <c r="F33" s="210"/>
      <c r="G33" s="211"/>
      <c r="H33" s="211"/>
      <c r="I33" s="212"/>
    </row>
    <row r="34" spans="2:9" ht="16.8" customHeight="1">
      <c r="B34" s="213" t="str">
        <f>'６年生'!G117</f>
        <v xml:space="preserve"> 懐中電灯 ボール 記録カード</v>
      </c>
      <c r="C34" s="214"/>
      <c r="D34" s="214"/>
      <c r="E34" s="215"/>
      <c r="F34" s="210"/>
      <c r="G34" s="211"/>
      <c r="H34" s="211"/>
      <c r="I34" s="212"/>
    </row>
    <row r="35" spans="2:9" ht="16.8" customHeight="1">
      <c r="B35" s="155"/>
      <c r="C35" s="156"/>
      <c r="D35" s="156"/>
      <c r="E35" s="157"/>
      <c r="F35" s="155" t="str">
        <f>'６年生'!C133</f>
        <v>実験１</v>
      </c>
      <c r="G35" s="156"/>
      <c r="H35" s="156"/>
      <c r="I35" s="157"/>
    </row>
    <row r="36" spans="2:9" ht="16.8" customHeight="1">
      <c r="B36" s="216"/>
      <c r="C36" s="217"/>
      <c r="D36" s="217"/>
      <c r="E36" s="218"/>
      <c r="F36" s="216" t="str">
        <f>'６年生'!G133</f>
        <v xml:space="preserve"> スタンド とい(雨どい) 丸形水槽(共通) 板 雑巾 砂や泥を含む水 水 ビーカー(共通) 空き瓶(空き瓶を使って実験する場合)</v>
      </c>
      <c r="G36" s="217"/>
      <c r="H36" s="217"/>
      <c r="I36" s="218"/>
    </row>
    <row r="37" spans="2:9" ht="16.8" customHeight="1">
      <c r="B37" s="152" t="s">
        <v>337</v>
      </c>
      <c r="C37" s="153" t="str">
        <f>'６年生'!A120</f>
        <v>６　大地のつくり</v>
      </c>
      <c r="D37" s="153"/>
      <c r="E37" s="154"/>
      <c r="F37" s="152" t="s">
        <v>337</v>
      </c>
      <c r="G37" s="153" t="str">
        <f>'６年生'!A144</f>
        <v>７　変わり続ける大地</v>
      </c>
      <c r="H37" s="153"/>
      <c r="I37" s="154"/>
    </row>
    <row r="38" spans="2:9" ht="16.8" customHeight="1">
      <c r="B38" s="155" t="str">
        <f>'６年生'!C142</f>
        <v>調査１</v>
      </c>
      <c r="C38" s="156"/>
      <c r="D38" s="156"/>
      <c r="E38" s="157"/>
      <c r="F38" s="155" t="str">
        <f>'６年生'!C144</f>
        <v>調査１</v>
      </c>
      <c r="G38" s="156"/>
      <c r="H38" s="156"/>
      <c r="I38" s="157"/>
    </row>
    <row r="39" spans="2:9" ht="16.8" customHeight="1">
      <c r="B39" s="210" t="str">
        <f>'６年生'!G142</f>
        <v xml:space="preserve"> 参考図書、図鑑など PCやタブレット端末</v>
      </c>
      <c r="C39" s="211"/>
      <c r="D39" s="211"/>
      <c r="E39" s="212"/>
      <c r="F39" s="210" t="str">
        <f>'６年生'!G144</f>
        <v xml:space="preserve"> 参考図書、図鑑など PCやタブレット端末</v>
      </c>
      <c r="G39" s="211"/>
      <c r="H39" s="211"/>
      <c r="I39" s="212"/>
    </row>
    <row r="40" spans="2:9" ht="16.8" customHeight="1">
      <c r="B40" s="155"/>
      <c r="C40" s="156"/>
      <c r="D40" s="156"/>
      <c r="E40" s="157"/>
      <c r="F40" s="155"/>
      <c r="G40" s="156"/>
      <c r="H40" s="156"/>
      <c r="I40" s="157"/>
    </row>
    <row r="41" spans="2:9" ht="16.8" customHeight="1">
      <c r="B41" s="213"/>
      <c r="C41" s="214"/>
      <c r="D41" s="214"/>
      <c r="E41" s="215"/>
      <c r="F41" s="213"/>
      <c r="G41" s="214"/>
      <c r="H41" s="214"/>
      <c r="I41" s="215"/>
    </row>
    <row r="42" spans="2:9" ht="16.8" customHeight="1">
      <c r="B42" s="155"/>
      <c r="C42" s="156"/>
      <c r="D42" s="156"/>
      <c r="E42" s="157"/>
      <c r="F42" s="155"/>
      <c r="G42" s="156"/>
      <c r="H42" s="156"/>
      <c r="I42" s="157"/>
    </row>
    <row r="43" spans="2:9" ht="16.8" customHeight="1">
      <c r="B43" s="216"/>
      <c r="C43" s="217"/>
      <c r="D43" s="217"/>
      <c r="E43" s="218"/>
      <c r="F43" s="216"/>
      <c r="G43" s="217"/>
      <c r="H43" s="217"/>
      <c r="I43" s="218"/>
    </row>
    <row r="44" spans="2:9" ht="9" customHeight="1"/>
    <row r="45" spans="2:9" ht="16.8" customHeight="1">
      <c r="B45" s="152" t="s">
        <v>337</v>
      </c>
      <c r="C45" s="153" t="str">
        <f>'６年生'!A146</f>
        <v>８　てこのはたらきとしくみ</v>
      </c>
      <c r="D45" s="153"/>
      <c r="E45" s="154"/>
      <c r="F45" s="152" t="s">
        <v>337</v>
      </c>
      <c r="G45" s="153" t="str">
        <f>'６年生'!A146</f>
        <v>８　てこのはたらきとしくみ</v>
      </c>
      <c r="H45" s="153"/>
      <c r="I45" s="154"/>
    </row>
    <row r="46" spans="2:9" ht="16.8" customHeight="1">
      <c r="B46" s="155" t="str">
        <f>'６年生'!C146</f>
        <v>レッツトライ！</v>
      </c>
      <c r="C46" s="156" t="str">
        <f>'６年生'!C147</f>
        <v>実験１</v>
      </c>
      <c r="D46" s="156"/>
      <c r="E46" s="157"/>
      <c r="F46" s="233" t="str">
        <f>'６年生'!C154</f>
        <v>理科の世界　
探検部</v>
      </c>
      <c r="G46" s="156"/>
      <c r="H46" s="156"/>
      <c r="I46" s="157"/>
    </row>
    <row r="47" spans="2:9" ht="16.8" customHeight="1">
      <c r="B47" s="210" t="str">
        <f>'６年生'!G146</f>
        <v xml:space="preserve"> 長くて丈夫な棒 おもり てこを支える物 椅子</v>
      </c>
      <c r="C47" s="211"/>
      <c r="D47" s="211"/>
      <c r="E47" s="212"/>
      <c r="F47" s="210" t="str">
        <f>'６年生'!G154</f>
        <v xml:space="preserve"> 折り紙 ストロー 糸 クリップ</v>
      </c>
      <c r="G47" s="211"/>
      <c r="H47" s="211"/>
      <c r="I47" s="212"/>
    </row>
    <row r="48" spans="2:9" ht="16.8" customHeight="1">
      <c r="B48" s="155" t="str">
        <f>'６年生'!C150</f>
        <v>実験２</v>
      </c>
      <c r="C48" s="156"/>
      <c r="D48" s="156"/>
      <c r="E48" s="157"/>
      <c r="F48" s="155" t="str">
        <f>'６年生'!C158</f>
        <v>問題</v>
      </c>
      <c r="G48" s="156"/>
      <c r="H48" s="156"/>
      <c r="I48" s="157"/>
    </row>
    <row r="49" spans="2:9" ht="16.8" customHeight="1">
      <c r="B49" s="213" t="str">
        <f>'６年生'!G150</f>
        <v xml:space="preserve"> 実験用てこ おもり タブレットやカメラ</v>
      </c>
      <c r="C49" s="214"/>
      <c r="D49" s="214"/>
      <c r="E49" s="215"/>
      <c r="F49" s="213" t="str">
        <f>'６年生'!G158</f>
        <v xml:space="preserve"> はさみ ペンチ せんぬき ピンセット(共通)</v>
      </c>
      <c r="G49" s="214"/>
      <c r="H49" s="214"/>
      <c r="I49" s="215"/>
    </row>
    <row r="50" spans="2:9" ht="16.8" customHeight="1">
      <c r="B50" s="155" t="str">
        <f>'６年生'!C153</f>
        <v>まとめ</v>
      </c>
      <c r="C50" s="156"/>
      <c r="D50" s="156"/>
      <c r="E50" s="157"/>
      <c r="F50" s="155"/>
      <c r="G50" s="156"/>
      <c r="H50" s="156"/>
      <c r="I50" s="157"/>
    </row>
    <row r="51" spans="2:9" ht="16.8" customHeight="1">
      <c r="B51" s="216" t="str">
        <f>'６年生'!G153</f>
        <v xml:space="preserve"> 上皿てんびん</v>
      </c>
      <c r="C51" s="217"/>
      <c r="D51" s="217"/>
      <c r="E51" s="218"/>
      <c r="F51" s="216"/>
      <c r="G51" s="217"/>
      <c r="H51" s="217"/>
      <c r="I51" s="218"/>
    </row>
    <row r="52" spans="2:9" ht="16.8" customHeight="1">
      <c r="B52" s="152" t="s">
        <v>337</v>
      </c>
      <c r="C52" s="153" t="str">
        <f>'６年生'!A162</f>
        <v>９　電気と私たちのくらし</v>
      </c>
      <c r="D52" s="153"/>
      <c r="E52" s="154"/>
      <c r="F52" s="152" t="s">
        <v>337</v>
      </c>
      <c r="G52" s="153" t="str">
        <f>'６年生'!A162</f>
        <v>９　電気と私たちのくらし</v>
      </c>
      <c r="H52" s="153"/>
      <c r="I52" s="154"/>
    </row>
    <row r="53" spans="2:9" ht="16.8" customHeight="1">
      <c r="B53" s="155" t="str">
        <f>'６年生'!C162</f>
        <v>実験１</v>
      </c>
      <c r="C53" s="156"/>
      <c r="D53" s="156"/>
      <c r="E53" s="157"/>
      <c r="F53" s="155" t="str">
        <f>'６年生'!C184</f>
        <v>活動</v>
      </c>
      <c r="G53" s="156"/>
      <c r="H53" s="156"/>
      <c r="I53" s="157"/>
    </row>
    <row r="54" spans="2:9" ht="16.8" customHeight="1">
      <c r="B54" s="210" t="str">
        <f>'６年生'!G162</f>
        <v xml:space="preserve"> 手回し発電機 豆電球 光電池 導線付きソケット 半透明のシート タブレットやカメラ</v>
      </c>
      <c r="C54" s="211"/>
      <c r="D54" s="211"/>
      <c r="E54" s="212"/>
      <c r="F54" s="210" t="str">
        <f>'６年生'!G184</f>
        <v xml:space="preserve"> 手回し発電機 プログラムで動く無線スイッチの付いたコンデンサー 発光ダイオードなどの器具 PCやタブレット端末 人感センサー</v>
      </c>
      <c r="G54" s="211"/>
      <c r="H54" s="211"/>
      <c r="I54" s="212"/>
    </row>
    <row r="55" spans="2:9" ht="16.8" customHeight="1">
      <c r="B55" s="155" t="str">
        <f>'６年生'!C168</f>
        <v>実験２</v>
      </c>
      <c r="C55" s="156"/>
      <c r="D55" s="156"/>
      <c r="E55" s="157"/>
      <c r="F55" s="155"/>
      <c r="G55" s="156"/>
      <c r="H55" s="156"/>
      <c r="I55" s="157"/>
    </row>
    <row r="56" spans="2:9" ht="16.8" customHeight="1">
      <c r="B56" s="213" t="str">
        <f>'６年生'!G168</f>
        <v xml:space="preserve"> 手回し発電機 コンデンサー 豆電球や発光ダイオードなどの器具 タブレットやカメラ 電熱線 割りばし 木の板 L字の金属 アルミニウム はくに示温シールを貼った物</v>
      </c>
      <c r="C56" s="214"/>
      <c r="D56" s="214"/>
      <c r="E56" s="215"/>
      <c r="F56" s="213"/>
      <c r="G56" s="214"/>
      <c r="H56" s="214"/>
      <c r="I56" s="215"/>
    </row>
    <row r="57" spans="2:9" ht="16.8" customHeight="1">
      <c r="B57" s="155" t="str">
        <f>'６年生'!C178</f>
        <v>実験３</v>
      </c>
      <c r="C57" s="156"/>
      <c r="D57" s="156"/>
      <c r="E57" s="157"/>
      <c r="F57" s="155"/>
      <c r="G57" s="156"/>
      <c r="H57" s="156"/>
      <c r="I57" s="157"/>
    </row>
    <row r="58" spans="2:9" ht="16.8" customHeight="1">
      <c r="B58" s="216" t="str">
        <f>'６年生'!G178</f>
        <v xml:space="preserve"> 手回し発電機 コンデンサー ストップウォッチ(共通) 豆電球 発光ダイオード 導線付きソケット</v>
      </c>
      <c r="C58" s="217"/>
      <c r="D58" s="217"/>
      <c r="E58" s="218"/>
      <c r="F58" s="216"/>
      <c r="G58" s="217"/>
      <c r="H58" s="217"/>
      <c r="I58" s="218"/>
    </row>
    <row r="59" spans="2:9" ht="16.8" customHeight="1">
      <c r="B59" s="152" t="s">
        <v>337</v>
      </c>
      <c r="C59" s="153" t="str">
        <f>'６年生'!A189</f>
        <v>10　水溶液の性質とはたらき</v>
      </c>
      <c r="D59" s="153"/>
      <c r="E59" s="154"/>
      <c r="F59" s="152" t="s">
        <v>337</v>
      </c>
      <c r="G59" s="153" t="str">
        <f>'６年生'!A189</f>
        <v>10　水溶液の性質とはたらき</v>
      </c>
      <c r="H59" s="153"/>
      <c r="I59" s="154"/>
    </row>
    <row r="60" spans="2:9" ht="16.8" customHeight="1">
      <c r="B60" s="155" t="str">
        <f>'６年生'!C189</f>
        <v>実験１</v>
      </c>
      <c r="C60" s="156"/>
      <c r="D60" s="156"/>
      <c r="E60" s="157"/>
      <c r="F60" s="155" t="str">
        <f>'６年生'!C214</f>
        <v>実験３</v>
      </c>
      <c r="G60" s="156"/>
      <c r="H60" s="156"/>
      <c r="I60" s="157"/>
    </row>
    <row r="61" spans="2:9" ht="16.8" customHeight="1">
      <c r="B61" s="210" t="str">
        <f>'６年生'!G189</f>
        <v xml:space="preserve"> 食塩水 重曹水 うすいアンモニア水 うすい塩酸 炭酸水 蒸発皿 ピペット(共通) 試験管・試験管立て(共通) ビーカー(共通) 金網 加熱器具 雑巾 保護めがね(共通) 白い紙</v>
      </c>
      <c r="C61" s="211"/>
      <c r="D61" s="211"/>
      <c r="E61" s="212"/>
      <c r="F61" s="210" t="str">
        <f>'６年生'!G214</f>
        <v xml:space="preserve"> 調べる水溶液 リトマス紙 ピンセット(共通) ガラス棒(共通) かわいた布 ビーカー(共通) 保護めがね(共通)</v>
      </c>
      <c r="G61" s="211"/>
      <c r="H61" s="211"/>
      <c r="I61" s="212"/>
    </row>
    <row r="62" spans="2:9" ht="16.8" customHeight="1">
      <c r="B62" s="155" t="str">
        <f>'６年生'!C203</f>
        <v>実験２</v>
      </c>
      <c r="C62" s="156"/>
      <c r="D62" s="156"/>
      <c r="E62" s="157"/>
      <c r="F62" s="233" t="str">
        <f>'６年生'!C221</f>
        <v>理科の世界　探検部</v>
      </c>
      <c r="G62" s="156"/>
      <c r="H62" s="156"/>
      <c r="I62" s="157"/>
    </row>
    <row r="63" spans="2:9" ht="16.8" customHeight="1">
      <c r="B63" s="213" t="str">
        <f>'６年生'!G203</f>
        <v xml:space="preserve"> 炭酸水 試験管・試験管立て(共通) ゴム栓 ガラス管 ゴム管 丸形水槽(共通) 線香 保護めがね(共通) 火を使うときの道具(ガスマッチ、燃えさし入れ、ぬれた雑巾)(共通)</v>
      </c>
      <c r="C63" s="214"/>
      <c r="D63" s="214"/>
      <c r="E63" s="215"/>
      <c r="F63" s="213" t="str">
        <f>'６年生'!G221</f>
        <v xml:space="preserve"> ムラサキキャベツの液　 BTB溶液</v>
      </c>
      <c r="G63" s="214"/>
      <c r="H63" s="214"/>
      <c r="I63" s="215"/>
    </row>
    <row r="64" spans="2:9" ht="16.8" customHeight="1">
      <c r="B64" s="233" t="str">
        <f>'６年生'!C212</f>
        <v>理科の世界　探検部</v>
      </c>
      <c r="C64" s="156"/>
      <c r="D64" s="156"/>
      <c r="E64" s="157"/>
      <c r="F64" s="155" t="str">
        <f>'６年生'!C223</f>
        <v>実験４</v>
      </c>
      <c r="G64" s="156"/>
      <c r="H64" s="156"/>
      <c r="I64" s="157"/>
    </row>
    <row r="65" spans="2:9" ht="16.8" customHeight="1">
      <c r="B65" s="219" t="str">
        <f>'６年生'!G212</f>
        <v xml:space="preserve"> ペットボトル 二酸化炭素ボンベ</v>
      </c>
      <c r="C65" s="220"/>
      <c r="D65" s="220"/>
      <c r="E65" s="221"/>
      <c r="F65" s="216" t="str">
        <f>'６年生'!G223</f>
        <v xml:space="preserve"> うすい塩酸 アルミニウム 鉄 ピペット(共通) ビーカー(共通) 試験管・試験管立て(共通) 雑巾 保護めがね(共通)</v>
      </c>
      <c r="G65" s="217"/>
      <c r="H65" s="217"/>
      <c r="I65" s="218"/>
    </row>
    <row r="66" spans="2:9" ht="16.8" customHeight="1">
      <c r="B66" s="152" t="s">
        <v>337</v>
      </c>
      <c r="C66" s="153" t="str">
        <f>'６年生'!A189</f>
        <v>10　水溶液の性質とはたらき</v>
      </c>
      <c r="D66" s="153"/>
      <c r="E66" s="154"/>
      <c r="F66" s="152" t="s">
        <v>337</v>
      </c>
      <c r="G66" s="153" t="str">
        <f>'６年生'!A248</f>
        <v>11　地球に生きる</v>
      </c>
      <c r="H66" s="153"/>
      <c r="I66" s="154"/>
    </row>
    <row r="67" spans="2:9" ht="16.8" customHeight="1">
      <c r="B67" s="155" t="str">
        <f>'６年生'!C231</f>
        <v>実験５</v>
      </c>
      <c r="C67" s="156"/>
      <c r="D67" s="156"/>
      <c r="E67" s="157"/>
      <c r="F67" s="155" t="str">
        <f>'６年生'!C248</f>
        <v>活動１</v>
      </c>
      <c r="G67" s="156" t="str">
        <f>'６年生'!C250</f>
        <v>活動２</v>
      </c>
      <c r="H67" s="156"/>
      <c r="I67" s="157"/>
    </row>
    <row r="68" spans="2:9" ht="16.8" customHeight="1">
      <c r="B68" s="210" t="str">
        <f>'６年生'!G231</f>
        <v xml:space="preserve"> 塩酸に金属が溶けた液 蒸発皿 ピペット(共通) 金網 加熱器具 保護めがね(共通)　</v>
      </c>
      <c r="C68" s="211"/>
      <c r="D68" s="211"/>
      <c r="E68" s="212"/>
      <c r="F68" s="210" t="str">
        <f>'６年生'!G248</f>
        <v xml:space="preserve"> 参考図書、図鑑など PCやタブレット端末</v>
      </c>
      <c r="G68" s="211"/>
      <c r="H68" s="211"/>
      <c r="I68" s="212"/>
    </row>
    <row r="69" spans="2:9" ht="16.8" customHeight="1">
      <c r="B69" s="155" t="str">
        <f>'６年生'!C237</f>
        <v>実験６</v>
      </c>
      <c r="C69" s="156"/>
      <c r="D69" s="156"/>
      <c r="E69" s="157"/>
      <c r="F69" s="233" t="str">
        <f>'６年生'!C252</f>
        <v>広げよう！理科の発想</v>
      </c>
      <c r="G69" s="156"/>
      <c r="H69" s="156"/>
      <c r="I69" s="157"/>
    </row>
    <row r="70" spans="2:9" ht="16.8" customHeight="1">
      <c r="B70" s="213" t="str">
        <f>'６年生'!G237</f>
        <v xml:space="preserve"> 塩酸にアルミニウムが溶けた液から出てきた固体 塩酸に鉄が溶けた液から出てきた固体 アルミニウム 鉄 うすい塩酸 ピペット(共通) ビーカー(共通) 試験管・試験管立て(共通) 雑巾 保護めがね(共通)　</v>
      </c>
      <c r="C70" s="235"/>
      <c r="D70" s="235"/>
      <c r="E70" s="215"/>
      <c r="F70" s="213" t="str">
        <f>'６年生'!G252</f>
        <v xml:space="preserve"> 参考図書、図鑑など PCやタブレット端末 行動宣言書</v>
      </c>
      <c r="G70" s="214"/>
      <c r="H70" s="214"/>
      <c r="I70" s="215"/>
    </row>
    <row r="71" spans="2:9" ht="16.8" customHeight="1">
      <c r="B71" s="213"/>
      <c r="C71" s="235"/>
      <c r="D71" s="235"/>
      <c r="E71" s="215"/>
      <c r="F71" s="155"/>
      <c r="G71" s="156"/>
      <c r="H71" s="156"/>
      <c r="I71" s="157"/>
    </row>
    <row r="72" spans="2:9" ht="16.8" customHeight="1">
      <c r="B72" s="219"/>
      <c r="C72" s="220"/>
      <c r="D72" s="220"/>
      <c r="E72" s="221"/>
      <c r="F72" s="216"/>
      <c r="G72" s="217"/>
      <c r="H72" s="217"/>
      <c r="I72" s="218"/>
    </row>
  </sheetData>
  <mergeCells count="58">
    <mergeCell ref="B68:E68"/>
    <mergeCell ref="F68:I68"/>
    <mergeCell ref="F70:I70"/>
    <mergeCell ref="B72:E72"/>
    <mergeCell ref="F72:I72"/>
    <mergeCell ref="B70:E71"/>
    <mergeCell ref="B61:E61"/>
    <mergeCell ref="F61:I61"/>
    <mergeCell ref="B63:E63"/>
    <mergeCell ref="F63:I63"/>
    <mergeCell ref="B65:E65"/>
    <mergeCell ref="F65:I65"/>
    <mergeCell ref="B54:E54"/>
    <mergeCell ref="F54:I54"/>
    <mergeCell ref="B56:E56"/>
    <mergeCell ref="F56:I56"/>
    <mergeCell ref="B58:E58"/>
    <mergeCell ref="F58:I58"/>
    <mergeCell ref="B47:E47"/>
    <mergeCell ref="F47:I47"/>
    <mergeCell ref="B49:E49"/>
    <mergeCell ref="F49:I49"/>
    <mergeCell ref="B51:E51"/>
    <mergeCell ref="F51:I51"/>
    <mergeCell ref="B39:E39"/>
    <mergeCell ref="F39:I39"/>
    <mergeCell ref="B41:E41"/>
    <mergeCell ref="F41:I41"/>
    <mergeCell ref="B43:E43"/>
    <mergeCell ref="F43:I43"/>
    <mergeCell ref="B32:E32"/>
    <mergeCell ref="B34:E34"/>
    <mergeCell ref="B36:E36"/>
    <mergeCell ref="F36:I36"/>
    <mergeCell ref="F32:I34"/>
    <mergeCell ref="B25:E25"/>
    <mergeCell ref="F29:I29"/>
    <mergeCell ref="B29:E29"/>
    <mergeCell ref="F25:I26"/>
    <mergeCell ref="B27:E28"/>
    <mergeCell ref="B18:E18"/>
    <mergeCell ref="F18:I18"/>
    <mergeCell ref="B20:E20"/>
    <mergeCell ref="F20:I20"/>
    <mergeCell ref="B22:E22"/>
    <mergeCell ref="F22:I22"/>
    <mergeCell ref="B11:E11"/>
    <mergeCell ref="F11:I11"/>
    <mergeCell ref="B13:E13"/>
    <mergeCell ref="F13:I13"/>
    <mergeCell ref="B15:E15"/>
    <mergeCell ref="F15:I15"/>
    <mergeCell ref="B4:E4"/>
    <mergeCell ref="F4:I4"/>
    <mergeCell ref="B6:E6"/>
    <mergeCell ref="F6:I6"/>
    <mergeCell ref="B8:E8"/>
    <mergeCell ref="F8:I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3"/>
  <sheetViews>
    <sheetView view="pageBreakPreview" zoomScaleNormal="100" zoomScaleSheetLayoutView="100" workbookViewId="0">
      <selection activeCell="F2" sqref="F2"/>
    </sheetView>
  </sheetViews>
  <sheetFormatPr defaultRowHeight="18"/>
  <cols>
    <col min="1" max="1" width="24" style="7" customWidth="1"/>
    <col min="2" max="2" width="7.09765625" style="7" customWidth="1"/>
    <col min="3" max="3" width="15.3984375" style="7" bestFit="1" customWidth="1"/>
    <col min="4" max="4" width="36.8984375" style="7" bestFit="1" customWidth="1"/>
    <col min="5" max="5" width="9.296875" style="7" bestFit="1" customWidth="1"/>
    <col min="6" max="6" width="8.796875" style="9"/>
    <col min="7" max="7" width="0" style="9" hidden="1" customWidth="1"/>
    <col min="8" max="10" width="8.796875" style="9"/>
    <col min="11" max="16384" width="8.796875" style="7"/>
  </cols>
  <sheetData>
    <row r="1" spans="1:7">
      <c r="A1" s="201" t="s">
        <v>0</v>
      </c>
      <c r="B1" s="10" t="s">
        <v>1</v>
      </c>
      <c r="C1" s="201" t="s">
        <v>86</v>
      </c>
      <c r="D1" s="10" t="s">
        <v>82</v>
      </c>
      <c r="E1" s="10" t="s">
        <v>4</v>
      </c>
    </row>
    <row r="2" spans="1:7">
      <c r="A2" s="202"/>
      <c r="B2" s="58" t="s">
        <v>2</v>
      </c>
      <c r="C2" s="202"/>
      <c r="D2" s="58" t="s">
        <v>3</v>
      </c>
      <c r="E2" s="58" t="s">
        <v>80</v>
      </c>
    </row>
    <row r="3" spans="1:7">
      <c r="A3" s="136" t="s">
        <v>73</v>
      </c>
      <c r="B3" s="73">
        <v>6</v>
      </c>
      <c r="C3" s="73" t="s">
        <v>84</v>
      </c>
      <c r="D3" s="124" t="s">
        <v>91</v>
      </c>
      <c r="E3" s="14"/>
      <c r="G3" s="9" t="str">
        <f>CONCATENATE(D3,D4)</f>
        <v xml:space="preserve"> 虫めがね（共通） 記録カード</v>
      </c>
    </row>
    <row r="4" spans="1:7" ht="18.600000000000001" customHeight="1">
      <c r="A4" s="143"/>
      <c r="B4" s="71"/>
      <c r="C4" s="71"/>
      <c r="D4" s="123" t="s">
        <v>90</v>
      </c>
      <c r="E4" s="22"/>
    </row>
    <row r="5" spans="1:7">
      <c r="A5" s="135" t="s">
        <v>74</v>
      </c>
      <c r="B5" s="63">
        <v>14</v>
      </c>
      <c r="C5" s="63" t="s">
        <v>85</v>
      </c>
      <c r="D5" s="124" t="s">
        <v>92</v>
      </c>
      <c r="E5" s="14"/>
      <c r="G5" s="9" t="str">
        <f>CONCATENATE(D5,D6,D7,D8)</f>
        <v xml:space="preserve"> ホウセンカの種 ヒマワリの種（ピーマンやオクラ） 栽培ポット（共通） 虫めがね（共通）</v>
      </c>
    </row>
    <row r="6" spans="1:7" ht="18.600000000000001" customHeight="1">
      <c r="A6" s="136"/>
      <c r="B6" s="73"/>
      <c r="C6" s="73"/>
      <c r="D6" s="125" t="s">
        <v>93</v>
      </c>
      <c r="E6" s="17"/>
    </row>
    <row r="7" spans="1:7" ht="18.600000000000001" customHeight="1">
      <c r="A7" s="136"/>
      <c r="B7" s="73"/>
      <c r="C7" s="73"/>
      <c r="D7" s="125" t="s">
        <v>94</v>
      </c>
      <c r="E7" s="17"/>
    </row>
    <row r="8" spans="1:7" ht="18.600000000000001" customHeight="1">
      <c r="A8" s="136"/>
      <c r="B8" s="71"/>
      <c r="C8" s="71"/>
      <c r="D8" s="126" t="s">
        <v>91</v>
      </c>
      <c r="E8" s="19"/>
    </row>
    <row r="9" spans="1:7">
      <c r="A9" s="136"/>
      <c r="B9" s="73">
        <v>18</v>
      </c>
      <c r="C9" s="73" t="s">
        <v>84</v>
      </c>
      <c r="D9" s="127" t="s">
        <v>91</v>
      </c>
      <c r="E9" s="20"/>
      <c r="G9" s="9" t="str">
        <f>CONCATENATE(D9,D10,D11)</f>
        <v xml:space="preserve"> 虫めがね（共通） 記録カード 紙テープ</v>
      </c>
    </row>
    <row r="10" spans="1:7" ht="18.600000000000001" customHeight="1">
      <c r="A10" s="136"/>
      <c r="B10" s="73"/>
      <c r="C10" s="73"/>
      <c r="D10" s="128" t="s">
        <v>90</v>
      </c>
      <c r="E10" s="17"/>
    </row>
    <row r="11" spans="1:7" ht="18.600000000000001" customHeight="1">
      <c r="A11" s="143"/>
      <c r="B11" s="71"/>
      <c r="C11" s="71"/>
      <c r="D11" s="129" t="s">
        <v>95</v>
      </c>
      <c r="E11" s="22"/>
    </row>
    <row r="12" spans="1:7">
      <c r="A12" s="141" t="s">
        <v>81</v>
      </c>
      <c r="B12" s="63">
        <v>22</v>
      </c>
      <c r="C12" s="63" t="s">
        <v>84</v>
      </c>
      <c r="D12" s="122" t="s">
        <v>91</v>
      </c>
      <c r="E12" s="20"/>
      <c r="G12" s="9" t="str">
        <f>CONCATENATE(D12,D13,D14,D15)</f>
        <v xml:space="preserve"> 虫めがね（共通） ふた付の透明カップ 割り箸（グループ分） 記録カード</v>
      </c>
    </row>
    <row r="13" spans="1:7" ht="18.600000000000001" customHeight="1">
      <c r="A13" s="138"/>
      <c r="B13" s="73"/>
      <c r="C13" s="73"/>
      <c r="D13" s="125" t="s">
        <v>165</v>
      </c>
      <c r="E13" s="17"/>
    </row>
    <row r="14" spans="1:7" ht="18.600000000000001" customHeight="1">
      <c r="A14" s="138"/>
      <c r="B14" s="73"/>
      <c r="C14" s="73"/>
      <c r="D14" s="125" t="s">
        <v>96</v>
      </c>
      <c r="E14" s="17"/>
    </row>
    <row r="15" spans="1:7" ht="18.600000000000001" customHeight="1">
      <c r="A15" s="138"/>
      <c r="B15" s="71"/>
      <c r="C15" s="71"/>
      <c r="D15" s="129" t="s">
        <v>90</v>
      </c>
      <c r="E15" s="17"/>
    </row>
    <row r="16" spans="1:7" ht="18.600000000000001" customHeight="1">
      <c r="A16" s="138"/>
      <c r="B16" s="63">
        <v>31</v>
      </c>
      <c r="C16" s="63" t="s">
        <v>87</v>
      </c>
      <c r="D16" s="122" t="s">
        <v>91</v>
      </c>
      <c r="E16" s="20"/>
    </row>
    <row r="17" spans="1:7" ht="18.600000000000001" customHeight="1">
      <c r="A17" s="138"/>
      <c r="B17" s="73"/>
      <c r="C17" s="73"/>
      <c r="D17" s="125" t="s">
        <v>165</v>
      </c>
      <c r="E17" s="17"/>
    </row>
    <row r="18" spans="1:7" ht="18.600000000000001" customHeight="1">
      <c r="A18" s="138"/>
      <c r="B18" s="73"/>
      <c r="C18" s="73"/>
      <c r="D18" s="125" t="s">
        <v>96</v>
      </c>
      <c r="E18" s="17"/>
    </row>
    <row r="19" spans="1:7" ht="18.600000000000001" customHeight="1">
      <c r="A19" s="144"/>
      <c r="B19" s="71"/>
      <c r="C19" s="71"/>
      <c r="D19" s="126" t="s">
        <v>90</v>
      </c>
      <c r="E19" s="33"/>
    </row>
    <row r="20" spans="1:7">
      <c r="A20" s="135" t="s">
        <v>557</v>
      </c>
      <c r="B20" s="63">
        <v>37</v>
      </c>
      <c r="C20" s="63" t="s">
        <v>84</v>
      </c>
      <c r="D20" s="127" t="s">
        <v>91</v>
      </c>
      <c r="E20" s="20"/>
      <c r="G20" s="9" t="str">
        <f>CONCATENATE(D20,D21,D22)</f>
        <v xml:space="preserve"> 虫めがね（共通） 記録カード 紙テープ</v>
      </c>
    </row>
    <row r="21" spans="1:7">
      <c r="A21" s="136"/>
      <c r="B21" s="73"/>
      <c r="C21" s="73"/>
      <c r="D21" s="128" t="s">
        <v>90</v>
      </c>
      <c r="E21" s="17"/>
    </row>
    <row r="22" spans="1:7">
      <c r="A22" s="136"/>
      <c r="B22" s="71"/>
      <c r="C22" s="71"/>
      <c r="D22" s="129" t="s">
        <v>95</v>
      </c>
      <c r="E22" s="22"/>
    </row>
    <row r="23" spans="1:7">
      <c r="A23" s="136"/>
      <c r="B23" s="73">
        <v>39</v>
      </c>
      <c r="C23" s="73" t="s">
        <v>87</v>
      </c>
      <c r="D23" s="127" t="s">
        <v>91</v>
      </c>
      <c r="E23" s="20"/>
      <c r="G23" s="9" t="str">
        <f>CONCATENATE(D23,D24)</f>
        <v xml:space="preserve"> 虫めがね（共通） 記録カード</v>
      </c>
    </row>
    <row r="24" spans="1:7">
      <c r="A24" s="143"/>
      <c r="B24" s="71"/>
      <c r="C24" s="71"/>
      <c r="D24" s="130" t="s">
        <v>90</v>
      </c>
      <c r="E24" s="19"/>
    </row>
    <row r="25" spans="1:7" ht="19.2" customHeight="1">
      <c r="A25" s="135" t="s">
        <v>88</v>
      </c>
      <c r="B25" s="63">
        <v>42</v>
      </c>
      <c r="C25" s="63" t="s">
        <v>102</v>
      </c>
      <c r="D25" s="122" t="s">
        <v>6</v>
      </c>
      <c r="E25" s="20"/>
      <c r="G25" s="9" t="str">
        <f>CONCATENATE(D25,D26,D27,D28,D29)</f>
        <v xml:space="preserve"> 風で動く車 送風機 巻き尺（共通） 板 記録カード</v>
      </c>
    </row>
    <row r="26" spans="1:7">
      <c r="A26" s="136"/>
      <c r="B26" s="73"/>
      <c r="C26" s="73" t="s">
        <v>338</v>
      </c>
      <c r="D26" s="128" t="s">
        <v>7</v>
      </c>
      <c r="E26" s="17"/>
    </row>
    <row r="27" spans="1:7">
      <c r="A27" s="136"/>
      <c r="B27" s="73"/>
      <c r="C27" s="73"/>
      <c r="D27" s="128" t="s">
        <v>8</v>
      </c>
      <c r="E27" s="17"/>
    </row>
    <row r="28" spans="1:7">
      <c r="A28" s="136"/>
      <c r="B28" s="73"/>
      <c r="C28" s="73"/>
      <c r="D28" s="128" t="s">
        <v>9</v>
      </c>
      <c r="E28" s="17"/>
    </row>
    <row r="29" spans="1:7">
      <c r="A29" s="136"/>
      <c r="B29" s="71"/>
      <c r="C29" s="71"/>
      <c r="D29" s="130" t="s">
        <v>90</v>
      </c>
      <c r="E29" s="19"/>
    </row>
    <row r="30" spans="1:7" ht="18.600000000000001" customHeight="1">
      <c r="A30" s="136"/>
      <c r="B30" s="73">
        <v>47</v>
      </c>
      <c r="C30" s="73" t="s">
        <v>339</v>
      </c>
      <c r="D30" s="122" t="s">
        <v>10</v>
      </c>
      <c r="E30" s="20"/>
      <c r="G30" s="9" t="str">
        <f>CONCATENATE(D30,D31,D32,D33)</f>
        <v xml:space="preserve"> 輪ゴムで動く車 輪ゴムを付けた物差し 巻き尺（共通） 記録カード</v>
      </c>
    </row>
    <row r="31" spans="1:7">
      <c r="A31" s="136"/>
      <c r="B31" s="73"/>
      <c r="C31" s="73" t="s">
        <v>340</v>
      </c>
      <c r="D31" s="125" t="s">
        <v>89</v>
      </c>
      <c r="E31" s="17"/>
    </row>
    <row r="32" spans="1:7">
      <c r="A32" s="136"/>
      <c r="B32" s="73"/>
      <c r="C32" s="73"/>
      <c r="D32" s="125" t="s">
        <v>8</v>
      </c>
      <c r="E32" s="17"/>
    </row>
    <row r="33" spans="1:7">
      <c r="A33" s="143"/>
      <c r="B33" s="71"/>
      <c r="C33" s="71"/>
      <c r="D33" s="129" t="s">
        <v>90</v>
      </c>
      <c r="E33" s="22"/>
    </row>
    <row r="34" spans="1:7">
      <c r="A34" s="135" t="s">
        <v>97</v>
      </c>
      <c r="B34" s="63">
        <v>54</v>
      </c>
      <c r="C34" s="63" t="s">
        <v>84</v>
      </c>
      <c r="D34" s="127" t="s">
        <v>91</v>
      </c>
      <c r="E34" s="20"/>
      <c r="G34" s="9" t="str">
        <f>CONCATENATE(D34,D35,D36)</f>
        <v xml:space="preserve"> 虫めがね（共通） 記録カード 紙テープ</v>
      </c>
    </row>
    <row r="35" spans="1:7">
      <c r="A35" s="136"/>
      <c r="B35" s="73"/>
      <c r="C35" s="73"/>
      <c r="D35" s="128" t="s">
        <v>90</v>
      </c>
      <c r="E35" s="17"/>
    </row>
    <row r="36" spans="1:7">
      <c r="A36" s="143"/>
      <c r="B36" s="71"/>
      <c r="C36" s="71"/>
      <c r="D36" s="129" t="s">
        <v>95</v>
      </c>
      <c r="E36" s="22"/>
    </row>
    <row r="37" spans="1:7">
      <c r="A37" s="135" t="s">
        <v>98</v>
      </c>
      <c r="B37" s="63">
        <v>60</v>
      </c>
      <c r="C37" s="63" t="s">
        <v>84</v>
      </c>
      <c r="D37" s="127" t="s">
        <v>91</v>
      </c>
      <c r="E37" s="20"/>
      <c r="G37" s="9" t="str">
        <f>CONCATENATE(D37,D38,D39)</f>
        <v xml:space="preserve"> 虫めがね（共通） 記録カード 紙テープ</v>
      </c>
    </row>
    <row r="38" spans="1:7">
      <c r="A38" s="136"/>
      <c r="B38" s="73"/>
      <c r="C38" s="73"/>
      <c r="D38" s="128" t="s">
        <v>90</v>
      </c>
      <c r="E38" s="17"/>
    </row>
    <row r="39" spans="1:7">
      <c r="A39" s="143"/>
      <c r="B39" s="71"/>
      <c r="C39" s="71"/>
      <c r="D39" s="193" t="s">
        <v>95</v>
      </c>
      <c r="E39" s="37"/>
    </row>
    <row r="40" spans="1:7">
      <c r="A40" s="135" t="s">
        <v>136</v>
      </c>
      <c r="B40" s="63">
        <v>70</v>
      </c>
      <c r="C40" s="63" t="s">
        <v>84</v>
      </c>
      <c r="D40" s="194" t="s">
        <v>5</v>
      </c>
      <c r="E40" s="195"/>
      <c r="G40" s="9" t="str">
        <f>CONCATENATE(D40,D41)</f>
        <v xml:space="preserve"> 虫めがね（共通） 記録カード</v>
      </c>
    </row>
    <row r="41" spans="1:7">
      <c r="A41" s="136"/>
      <c r="B41" s="71"/>
      <c r="C41" s="71"/>
      <c r="D41" s="126" t="s">
        <v>90</v>
      </c>
      <c r="E41" s="19"/>
    </row>
    <row r="42" spans="1:7">
      <c r="A42" s="136"/>
      <c r="B42" s="73">
        <v>73</v>
      </c>
      <c r="C42" s="73" t="s">
        <v>87</v>
      </c>
      <c r="D42" s="122" t="s">
        <v>91</v>
      </c>
      <c r="E42" s="20"/>
      <c r="G42" s="9" t="str">
        <f>CONCATENATE(D42,D43,D44,D45)</f>
        <v xml:space="preserve"> 虫めがね（共通） ふた付の透明カップ 割り箸（グループ分） 記録カード</v>
      </c>
    </row>
    <row r="43" spans="1:7" ht="18.600000000000001" customHeight="1">
      <c r="A43" s="136"/>
      <c r="B43" s="73"/>
      <c r="C43" s="73"/>
      <c r="D43" s="125" t="s">
        <v>336</v>
      </c>
      <c r="E43" s="17"/>
    </row>
    <row r="44" spans="1:7" ht="18.600000000000001" customHeight="1">
      <c r="A44" s="136"/>
      <c r="B44" s="73"/>
      <c r="C44" s="73"/>
      <c r="D44" s="125" t="s">
        <v>96</v>
      </c>
      <c r="E44" s="17"/>
    </row>
    <row r="45" spans="1:7" ht="18.600000000000001" customHeight="1">
      <c r="A45" s="143"/>
      <c r="B45" s="71"/>
      <c r="C45" s="71"/>
      <c r="D45" s="129" t="s">
        <v>90</v>
      </c>
      <c r="E45" s="22"/>
    </row>
    <row r="46" spans="1:7">
      <c r="A46" s="118" t="s">
        <v>137</v>
      </c>
      <c r="B46" s="145">
        <v>82</v>
      </c>
      <c r="C46" s="145" t="s">
        <v>85</v>
      </c>
      <c r="D46" s="131" t="s">
        <v>316</v>
      </c>
      <c r="E46" s="28"/>
      <c r="G46" s="9" t="str">
        <f>CONCATENATE(D46)</f>
        <v xml:space="preserve"> 遮光プレート</v>
      </c>
    </row>
    <row r="47" spans="1:7">
      <c r="A47" s="119"/>
      <c r="B47" s="63">
        <v>87</v>
      </c>
      <c r="C47" s="63" t="s">
        <v>84</v>
      </c>
      <c r="D47" s="122" t="s">
        <v>15</v>
      </c>
      <c r="E47" s="20"/>
      <c r="G47" s="9" t="str">
        <f>CONCATENATE(D47,D48,D49,D50,D51,D52)</f>
        <v xml:space="preserve"> 方位磁針（共通） 遮光プレート 工作用紙 トレーシングペーパー かげの向き観察用具（ぼうやストロー） セロハンテープ</v>
      </c>
    </row>
    <row r="48" spans="1:7">
      <c r="A48" s="119"/>
      <c r="B48" s="73"/>
      <c r="C48" s="73"/>
      <c r="D48" s="125" t="s">
        <v>11</v>
      </c>
      <c r="E48" s="17"/>
    </row>
    <row r="49" spans="1:7">
      <c r="A49" s="119"/>
      <c r="B49" s="73"/>
      <c r="C49" s="73"/>
      <c r="D49" s="125" t="s">
        <v>13</v>
      </c>
      <c r="E49" s="17"/>
    </row>
    <row r="50" spans="1:7">
      <c r="A50" s="119"/>
      <c r="B50" s="73"/>
      <c r="C50" s="73"/>
      <c r="D50" s="125" t="s">
        <v>100</v>
      </c>
      <c r="E50" s="17"/>
    </row>
    <row r="51" spans="1:7">
      <c r="A51" s="119"/>
      <c r="B51" s="73"/>
      <c r="C51" s="73"/>
      <c r="D51" s="125" t="s">
        <v>12</v>
      </c>
      <c r="E51" s="17"/>
    </row>
    <row r="52" spans="1:7">
      <c r="A52" s="119"/>
      <c r="B52" s="71"/>
      <c r="C52" s="71"/>
      <c r="D52" s="129" t="s">
        <v>14</v>
      </c>
      <c r="E52" s="21"/>
    </row>
    <row r="53" spans="1:7">
      <c r="A53" s="119"/>
      <c r="B53" s="73">
        <v>91</v>
      </c>
      <c r="C53" s="142" t="s">
        <v>87</v>
      </c>
      <c r="D53" s="124" t="s">
        <v>99</v>
      </c>
      <c r="E53" s="14"/>
      <c r="G53" s="9" t="str">
        <f>CONCATENATE(D53,D54,D55)</f>
        <v xml:space="preserve"> 温度計（共通）または放射温度計 記録カード 日光をふせぐおおい</v>
      </c>
    </row>
    <row r="54" spans="1:7" ht="18.600000000000001" customHeight="1">
      <c r="A54" s="119"/>
      <c r="B54" s="73"/>
      <c r="C54" s="142"/>
      <c r="D54" s="125" t="s">
        <v>90</v>
      </c>
      <c r="E54" s="17"/>
    </row>
    <row r="55" spans="1:7">
      <c r="A55" s="88"/>
      <c r="B55" s="71"/>
      <c r="C55" s="140"/>
      <c r="D55" s="129" t="s">
        <v>16</v>
      </c>
      <c r="E55" s="22"/>
    </row>
    <row r="56" spans="1:7">
      <c r="A56" s="146" t="s">
        <v>101</v>
      </c>
      <c r="B56" s="145">
        <v>96</v>
      </c>
      <c r="C56" s="145" t="s">
        <v>102</v>
      </c>
      <c r="D56" s="131" t="s">
        <v>17</v>
      </c>
      <c r="E56" s="28"/>
      <c r="G56" s="9" t="str">
        <f>CONCATENATE(D56)</f>
        <v xml:space="preserve"> 鏡</v>
      </c>
    </row>
    <row r="57" spans="1:7">
      <c r="A57" s="147"/>
      <c r="B57" s="145">
        <v>99</v>
      </c>
      <c r="C57" s="145" t="s">
        <v>103</v>
      </c>
      <c r="D57" s="132" t="s">
        <v>17</v>
      </c>
      <c r="E57" s="12"/>
    </row>
    <row r="58" spans="1:7">
      <c r="A58" s="147"/>
      <c r="B58" s="63">
        <v>101</v>
      </c>
      <c r="C58" s="63" t="s">
        <v>104</v>
      </c>
      <c r="D58" s="124" t="s">
        <v>17</v>
      </c>
      <c r="E58" s="14"/>
      <c r="G58" s="9" t="str">
        <f>CONCATENATE(D58,D59,D60,D61,D62)</f>
        <v xml:space="preserve"> 鏡 温度計（共通）または放射温度計 段ボール ストップウォッチ（共通） 記録カード</v>
      </c>
    </row>
    <row r="59" spans="1:7">
      <c r="A59" s="147"/>
      <c r="B59" s="73"/>
      <c r="C59" s="73"/>
      <c r="D59" s="125" t="s">
        <v>105</v>
      </c>
      <c r="E59" s="17"/>
    </row>
    <row r="60" spans="1:7">
      <c r="A60" s="147"/>
      <c r="B60" s="73"/>
      <c r="C60" s="73"/>
      <c r="D60" s="125" t="s">
        <v>18</v>
      </c>
      <c r="E60" s="29"/>
    </row>
    <row r="61" spans="1:7">
      <c r="A61" s="147"/>
      <c r="B61" s="73"/>
      <c r="C61" s="73"/>
      <c r="D61" s="125" t="s">
        <v>19</v>
      </c>
      <c r="E61" s="29"/>
    </row>
    <row r="62" spans="1:7" ht="18.600000000000001" customHeight="1">
      <c r="A62" s="147"/>
      <c r="B62" s="71"/>
      <c r="C62" s="71"/>
      <c r="D62" s="126" t="s">
        <v>90</v>
      </c>
      <c r="E62" s="19"/>
    </row>
    <row r="63" spans="1:7">
      <c r="A63" s="147"/>
      <c r="B63" s="63">
        <v>103</v>
      </c>
      <c r="C63" s="63" t="s">
        <v>107</v>
      </c>
      <c r="D63" s="122" t="s">
        <v>5</v>
      </c>
      <c r="E63" s="8"/>
      <c r="G63" s="9" t="str">
        <f>CONCATENATE(D63,D64)</f>
        <v xml:space="preserve"> 虫めがね（共通） 色の濃い紙</v>
      </c>
    </row>
    <row r="64" spans="1:7">
      <c r="A64" s="44"/>
      <c r="B64" s="71"/>
      <c r="C64" s="71"/>
      <c r="D64" s="129" t="s">
        <v>106</v>
      </c>
      <c r="E64" s="22"/>
    </row>
    <row r="65" spans="1:7">
      <c r="A65" s="118" t="s">
        <v>108</v>
      </c>
      <c r="B65" s="145">
        <v>108</v>
      </c>
      <c r="C65" s="145" t="s">
        <v>102</v>
      </c>
      <c r="D65" s="131" t="s">
        <v>513</v>
      </c>
      <c r="E65" s="28"/>
      <c r="G65" s="9" t="str">
        <f>CONCATENATE(D65)</f>
        <v xml:space="preserve"> トライアングル（音楽室にある楽器）</v>
      </c>
    </row>
    <row r="66" spans="1:7">
      <c r="A66" s="119"/>
      <c r="B66" s="63">
        <v>111</v>
      </c>
      <c r="C66" s="63" t="s">
        <v>103</v>
      </c>
      <c r="D66" s="122" t="s">
        <v>513</v>
      </c>
      <c r="E66" s="20"/>
      <c r="G66" s="9" t="str">
        <f>CONCATENATE(D66,D67)</f>
        <v xml:space="preserve"> トライアングル（音楽室にある楽器） 付箋</v>
      </c>
    </row>
    <row r="67" spans="1:7">
      <c r="A67" s="119"/>
      <c r="B67" s="71"/>
      <c r="C67" s="71"/>
      <c r="D67" s="129" t="s">
        <v>21</v>
      </c>
      <c r="E67" s="22"/>
    </row>
    <row r="68" spans="1:7">
      <c r="A68" s="119"/>
      <c r="B68" s="139">
        <v>113</v>
      </c>
      <c r="C68" s="73" t="s">
        <v>104</v>
      </c>
      <c r="D68" s="124" t="s">
        <v>20</v>
      </c>
      <c r="E68" s="14"/>
      <c r="G68" s="9" t="str">
        <f>CONCATENATE(D68,D69,D70,D71,D72)</f>
        <v xml:space="preserve"> トライアングル 糸 紙コップ セロハンテープ ゼムクリップ</v>
      </c>
    </row>
    <row r="69" spans="1:7">
      <c r="A69" s="119"/>
      <c r="B69" s="139"/>
      <c r="C69" s="73"/>
      <c r="D69" s="125" t="s">
        <v>22</v>
      </c>
      <c r="E69" s="17"/>
    </row>
    <row r="70" spans="1:7">
      <c r="A70" s="119"/>
      <c r="B70" s="139"/>
      <c r="C70" s="73"/>
      <c r="D70" s="125" t="s">
        <v>23</v>
      </c>
      <c r="E70" s="17"/>
    </row>
    <row r="71" spans="1:7">
      <c r="A71" s="119"/>
      <c r="B71" s="139"/>
      <c r="C71" s="73"/>
      <c r="D71" s="125" t="s">
        <v>14</v>
      </c>
      <c r="E71" s="17"/>
    </row>
    <row r="72" spans="1:7">
      <c r="A72" s="88"/>
      <c r="B72" s="148"/>
      <c r="C72" s="71"/>
      <c r="D72" s="129" t="s">
        <v>109</v>
      </c>
      <c r="E72" s="22"/>
    </row>
    <row r="73" spans="1:7">
      <c r="A73" s="118" t="s">
        <v>110</v>
      </c>
      <c r="B73" s="149">
        <v>118</v>
      </c>
      <c r="C73" s="145" t="s">
        <v>102</v>
      </c>
      <c r="D73" s="131" t="s">
        <v>24</v>
      </c>
      <c r="E73" s="28"/>
      <c r="G73" s="9" t="str">
        <f>CONCATENATE(D73)</f>
        <v xml:space="preserve"> 粘土</v>
      </c>
    </row>
    <row r="74" spans="1:7">
      <c r="A74" s="119"/>
      <c r="B74" s="63">
        <v>121</v>
      </c>
      <c r="C74" s="63" t="s">
        <v>103</v>
      </c>
      <c r="D74" s="122" t="s">
        <v>24</v>
      </c>
      <c r="E74" s="20"/>
      <c r="G74" s="9" t="str">
        <f>CONCATENATE(D74,D75,D76,D77)</f>
        <v xml:space="preserve"> 粘土 アルミニウムはく 電子てんびん（共通） 紙</v>
      </c>
    </row>
    <row r="75" spans="1:7">
      <c r="A75" s="119"/>
      <c r="B75" s="73"/>
      <c r="C75" s="73"/>
      <c r="D75" s="125" t="s">
        <v>25</v>
      </c>
      <c r="E75" s="17"/>
    </row>
    <row r="76" spans="1:7">
      <c r="A76" s="119"/>
      <c r="B76" s="73"/>
      <c r="C76" s="73"/>
      <c r="D76" s="128" t="s">
        <v>27</v>
      </c>
      <c r="E76" s="17"/>
    </row>
    <row r="77" spans="1:7">
      <c r="A77" s="119"/>
      <c r="B77" s="71"/>
      <c r="C77" s="71"/>
      <c r="D77" s="129" t="s">
        <v>26</v>
      </c>
      <c r="E77" s="22"/>
    </row>
    <row r="78" spans="1:7">
      <c r="A78" s="119"/>
      <c r="B78" s="139">
        <v>123</v>
      </c>
      <c r="C78" s="73" t="s">
        <v>339</v>
      </c>
      <c r="D78" s="124" t="s">
        <v>28</v>
      </c>
      <c r="E78" s="14"/>
      <c r="G78" s="9" t="str">
        <f>CONCATENATE(D78,D79,D80,D81,D82)</f>
        <v xml:space="preserve"> 塩　砂糖（薬品庫） 入れ物 電子てんびん（共通） さじ　割り箸 大きい紙</v>
      </c>
    </row>
    <row r="79" spans="1:7">
      <c r="A79" s="119"/>
      <c r="B79" s="139"/>
      <c r="C79" s="73" t="s">
        <v>340</v>
      </c>
      <c r="D79" s="125" t="s">
        <v>29</v>
      </c>
      <c r="E79" s="17"/>
    </row>
    <row r="80" spans="1:7">
      <c r="A80" s="119"/>
      <c r="B80" s="139"/>
      <c r="C80" s="73"/>
      <c r="D80" s="128" t="s">
        <v>111</v>
      </c>
      <c r="E80" s="17"/>
    </row>
    <row r="81" spans="1:7">
      <c r="A81" s="119"/>
      <c r="B81" s="139"/>
      <c r="C81" s="73"/>
      <c r="D81" s="125" t="s">
        <v>30</v>
      </c>
      <c r="E81" s="17"/>
    </row>
    <row r="82" spans="1:7">
      <c r="A82" s="88"/>
      <c r="B82" s="148"/>
      <c r="C82" s="71"/>
      <c r="D82" s="129" t="s">
        <v>31</v>
      </c>
      <c r="E82" s="22"/>
    </row>
    <row r="83" spans="1:7" ht="18.600000000000001" customHeight="1">
      <c r="A83" s="118" t="s">
        <v>112</v>
      </c>
      <c r="B83" s="150">
        <v>131</v>
      </c>
      <c r="C83" s="63" t="s">
        <v>102</v>
      </c>
      <c r="D83" s="122" t="s">
        <v>115</v>
      </c>
      <c r="E83" s="20"/>
      <c r="G83" s="9" t="str">
        <f>CONCATENATE(D83,D84,D85,D86,D87)</f>
        <v xml:space="preserve"> 豆電球 乾電池 （電池ボックス） 布 導線付きソケット        記録カード     </v>
      </c>
    </row>
    <row r="84" spans="1:7">
      <c r="A84" s="119"/>
      <c r="B84" s="139"/>
      <c r="C84" s="73" t="s">
        <v>338</v>
      </c>
      <c r="D84" s="125" t="s">
        <v>117</v>
      </c>
      <c r="E84" s="17"/>
    </row>
    <row r="85" spans="1:7">
      <c r="A85" s="119"/>
      <c r="B85" s="139"/>
      <c r="C85" s="73"/>
      <c r="D85" s="128" t="s">
        <v>118</v>
      </c>
      <c r="E85" s="17"/>
    </row>
    <row r="86" spans="1:7">
      <c r="A86" s="119"/>
      <c r="B86" s="139"/>
      <c r="C86" s="73"/>
      <c r="D86" s="125" t="s">
        <v>113</v>
      </c>
      <c r="E86" s="17"/>
    </row>
    <row r="87" spans="1:7">
      <c r="A87" s="119"/>
      <c r="B87" s="148"/>
      <c r="C87" s="71"/>
      <c r="D87" s="126" t="s">
        <v>119</v>
      </c>
      <c r="E87" s="19"/>
    </row>
    <row r="88" spans="1:7" ht="18.600000000000001" customHeight="1">
      <c r="A88" s="119"/>
      <c r="B88" s="150">
        <v>134</v>
      </c>
      <c r="C88" s="151" t="s">
        <v>342</v>
      </c>
      <c r="D88" s="127" t="s">
        <v>115</v>
      </c>
      <c r="E88" s="20"/>
      <c r="G88" s="9" t="str">
        <f>CONCATENATE(D88,D89,D90,D91,D92)</f>
        <v xml:space="preserve"> 豆電球 乾電池 （電池ボックス） 導線付きソケット  導線 鉄のくぎ　木のつまようじ</v>
      </c>
    </row>
    <row r="89" spans="1:7">
      <c r="A89" s="119"/>
      <c r="B89" s="139"/>
      <c r="C89" s="73" t="s">
        <v>341</v>
      </c>
      <c r="D89" s="128" t="s">
        <v>117</v>
      </c>
      <c r="E89" s="17"/>
    </row>
    <row r="90" spans="1:7">
      <c r="A90" s="119"/>
      <c r="B90" s="139"/>
      <c r="C90" s="73"/>
      <c r="D90" s="125" t="s">
        <v>121</v>
      </c>
      <c r="E90" s="17"/>
    </row>
    <row r="91" spans="1:7">
      <c r="A91" s="119"/>
      <c r="B91" s="139"/>
      <c r="C91" s="73"/>
      <c r="D91" s="125" t="s">
        <v>122</v>
      </c>
      <c r="E91" s="17"/>
    </row>
    <row r="92" spans="1:7">
      <c r="A92" s="119"/>
      <c r="B92" s="148"/>
      <c r="C92" s="71"/>
      <c r="D92" s="129" t="s">
        <v>123</v>
      </c>
      <c r="E92" s="22"/>
    </row>
    <row r="93" spans="1:7">
      <c r="A93" s="119"/>
      <c r="B93" s="150">
        <v>137</v>
      </c>
      <c r="C93" s="63" t="s">
        <v>104</v>
      </c>
      <c r="D93" s="124" t="s">
        <v>114</v>
      </c>
      <c r="E93" s="14"/>
      <c r="G93" s="9" t="str">
        <f>CONCATENATE(D93,D94,D95,D96,D97,D98,D99,D100)</f>
        <v xml:space="preserve"> 豆電球 乾電池 （電池ボックス） 導線付きソケット  導線 セロハンテープ   紙やすり 調べる物 記録カード</v>
      </c>
    </row>
    <row r="94" spans="1:7">
      <c r="A94" s="119"/>
      <c r="B94" s="139"/>
      <c r="C94" s="73"/>
      <c r="D94" s="125" t="s">
        <v>116</v>
      </c>
      <c r="E94" s="17"/>
    </row>
    <row r="95" spans="1:7">
      <c r="A95" s="119"/>
      <c r="B95" s="139"/>
      <c r="C95" s="73"/>
      <c r="D95" s="128" t="s">
        <v>120</v>
      </c>
      <c r="E95" s="17"/>
    </row>
    <row r="96" spans="1:7">
      <c r="A96" s="119"/>
      <c r="B96" s="139"/>
      <c r="C96" s="73"/>
      <c r="D96" s="125" t="s">
        <v>122</v>
      </c>
      <c r="E96" s="17"/>
    </row>
    <row r="97" spans="1:7">
      <c r="A97" s="119"/>
      <c r="B97" s="139"/>
      <c r="C97" s="73"/>
      <c r="D97" s="125" t="s">
        <v>125</v>
      </c>
      <c r="E97" s="17"/>
    </row>
    <row r="98" spans="1:7">
      <c r="A98" s="119"/>
      <c r="B98" s="139"/>
      <c r="C98" s="73"/>
      <c r="D98" s="125" t="s">
        <v>124</v>
      </c>
      <c r="E98" s="17"/>
    </row>
    <row r="99" spans="1:7">
      <c r="A99" s="119"/>
      <c r="B99" s="139"/>
      <c r="C99" s="73"/>
      <c r="D99" s="125" t="s">
        <v>126</v>
      </c>
      <c r="E99" s="17"/>
    </row>
    <row r="100" spans="1:7">
      <c r="A100" s="88"/>
      <c r="B100" s="148"/>
      <c r="C100" s="71"/>
      <c r="D100" s="129" t="s">
        <v>90</v>
      </c>
      <c r="E100" s="22"/>
    </row>
    <row r="101" spans="1:7">
      <c r="A101" s="146" t="s">
        <v>127</v>
      </c>
      <c r="B101" s="150">
        <v>143</v>
      </c>
      <c r="C101" s="63" t="s">
        <v>102</v>
      </c>
      <c r="D101" s="122" t="s">
        <v>32</v>
      </c>
      <c r="E101" s="20"/>
      <c r="G101" s="9" t="str">
        <f>CONCATENATE(D101,D102)</f>
        <v xml:space="preserve"> 磁石 調べるもの</v>
      </c>
    </row>
    <row r="102" spans="1:7">
      <c r="A102" s="147"/>
      <c r="B102" s="148"/>
      <c r="C102" s="71"/>
      <c r="D102" s="126" t="s">
        <v>128</v>
      </c>
      <c r="E102" s="19"/>
    </row>
    <row r="103" spans="1:7">
      <c r="A103" s="147"/>
      <c r="B103" s="150">
        <v>145</v>
      </c>
      <c r="C103" s="63" t="s">
        <v>103</v>
      </c>
      <c r="D103" s="122" t="s">
        <v>32</v>
      </c>
      <c r="E103" s="20"/>
      <c r="G103" s="9" t="str">
        <f>CONCATENATE(D103,D104,D105)</f>
        <v xml:space="preserve"> 磁石 調べるもの 記録カード</v>
      </c>
    </row>
    <row r="104" spans="1:7">
      <c r="A104" s="147"/>
      <c r="B104" s="139"/>
      <c r="C104" s="73"/>
      <c r="D104" s="125" t="s">
        <v>128</v>
      </c>
      <c r="E104" s="17"/>
    </row>
    <row r="105" spans="1:7">
      <c r="A105" s="147"/>
      <c r="B105" s="148"/>
      <c r="C105" s="71"/>
      <c r="D105" s="129" t="s">
        <v>90</v>
      </c>
      <c r="E105" s="22"/>
    </row>
    <row r="106" spans="1:7">
      <c r="A106" s="147"/>
      <c r="B106" s="150">
        <v>148</v>
      </c>
      <c r="C106" s="63" t="s">
        <v>85</v>
      </c>
      <c r="D106" s="133" t="s">
        <v>33</v>
      </c>
      <c r="E106" s="14"/>
      <c r="G106" s="9" t="str">
        <f>CONCATENATE(D106,D107,D108,D109,D110)</f>
        <v xml:space="preserve"> 棒磁石 鉄のゼムクリップ 糸 セロハンテープ 下敷き</v>
      </c>
    </row>
    <row r="107" spans="1:7">
      <c r="A107" s="147"/>
      <c r="B107" s="139"/>
      <c r="C107" s="73"/>
      <c r="D107" s="128" t="s">
        <v>34</v>
      </c>
      <c r="E107" s="17"/>
    </row>
    <row r="108" spans="1:7">
      <c r="A108" s="147"/>
      <c r="B108" s="139"/>
      <c r="C108" s="73"/>
      <c r="D108" s="128" t="s">
        <v>22</v>
      </c>
      <c r="E108" s="17"/>
    </row>
    <row r="109" spans="1:7">
      <c r="A109" s="147"/>
      <c r="B109" s="139"/>
      <c r="C109" s="73"/>
      <c r="D109" s="128" t="s">
        <v>14</v>
      </c>
      <c r="E109" s="17"/>
    </row>
    <row r="110" spans="1:7">
      <c r="A110" s="147"/>
      <c r="B110" s="148"/>
      <c r="C110" s="71"/>
      <c r="D110" s="130" t="s">
        <v>35</v>
      </c>
      <c r="E110" s="19"/>
    </row>
    <row r="111" spans="1:7">
      <c r="A111" s="147"/>
      <c r="B111" s="150">
        <v>149</v>
      </c>
      <c r="C111" s="63" t="s">
        <v>104</v>
      </c>
      <c r="D111" s="122" t="s">
        <v>33</v>
      </c>
      <c r="E111" s="20"/>
      <c r="G111" s="9" t="str">
        <f>CONCATENATE(D111,D112)</f>
        <v xml:space="preserve"> 棒磁石 時計皿</v>
      </c>
    </row>
    <row r="112" spans="1:7">
      <c r="A112" s="147"/>
      <c r="B112" s="148"/>
      <c r="C112" s="71"/>
      <c r="D112" s="129" t="s">
        <v>36</v>
      </c>
      <c r="E112" s="22"/>
    </row>
    <row r="113" spans="1:7">
      <c r="A113" s="147"/>
      <c r="B113" s="150">
        <v>153</v>
      </c>
      <c r="C113" s="63" t="s">
        <v>339</v>
      </c>
      <c r="D113" s="124" t="s">
        <v>129</v>
      </c>
      <c r="E113" s="14"/>
      <c r="G113" s="9" t="str">
        <f>CONCATENATE(D113,D114,D115,D116)</f>
        <v xml:space="preserve"> 強い磁石 磁石につけた鉄の釘 小さい鉄の釘 方位磁針（共通）</v>
      </c>
    </row>
    <row r="114" spans="1:7">
      <c r="A114" s="147"/>
      <c r="B114" s="139"/>
      <c r="C114" s="73" t="s">
        <v>343</v>
      </c>
      <c r="D114" s="125" t="s">
        <v>37</v>
      </c>
      <c r="E114" s="17"/>
    </row>
    <row r="115" spans="1:7">
      <c r="A115" s="147"/>
      <c r="B115" s="139"/>
      <c r="C115" s="73"/>
      <c r="D115" s="125" t="s">
        <v>38</v>
      </c>
      <c r="E115" s="17"/>
    </row>
    <row r="116" spans="1:7">
      <c r="A116" s="44"/>
      <c r="B116" s="148"/>
      <c r="C116" s="71"/>
      <c r="D116" s="129" t="s">
        <v>15</v>
      </c>
      <c r="E116" s="22"/>
    </row>
    <row r="117" spans="1:7">
      <c r="A117" s="137" t="s">
        <v>330</v>
      </c>
      <c r="B117" s="140">
        <v>158</v>
      </c>
      <c r="C117" s="140" t="s">
        <v>85</v>
      </c>
      <c r="D117" s="134" t="s">
        <v>514</v>
      </c>
      <c r="E117" s="32"/>
    </row>
    <row r="393" spans="1:3">
      <c r="A393" s="30"/>
      <c r="C393" s="30"/>
    </row>
  </sheetData>
  <customSheetViews>
    <customSheetView guid="{C95916E1-876D-469F-A268-D7CFA0AA6166}" showPageBreaks="1" view="pageBreakPreview" topLeftCell="A105">
      <selection activeCell="B6" sqref="B6:B12"/>
      <rowBreaks count="2" manualBreakCount="2">
        <brk id="46" min="1" max="5" man="1"/>
        <brk id="83" min="1" max="5" man="1"/>
      </rowBreaks>
      <pageMargins left="0.39370078740157483" right="0.19685039370078741" top="0.19685039370078741" bottom="0.19685039370078741" header="0" footer="0"/>
      <pageSetup paperSize="9" scale="95" orientation="portrait" r:id="rId1"/>
    </customSheetView>
  </customSheetViews>
  <mergeCells count="2">
    <mergeCell ref="A1:A2"/>
    <mergeCell ref="C1:C2"/>
  </mergeCells>
  <phoneticPr fontId="1"/>
  <printOptions horizontalCentered="1"/>
  <pageMargins left="0.39370078740157483" right="0.19685039370078741" top="0.59055118110236227" bottom="0.39370078740157483" header="0.19685039370078741" footer="7.874015748031496E-2"/>
  <pageSetup paperSize="9" scale="95" orientation="portrait" r:id="rId2"/>
  <headerFooter>
    <oddHeader>&amp;L&amp;"BIZ UDゴシック,太字"&amp;16 ３年生&amp;R&amp;"BIZ UDPゴシック,標準"理科室整理状況報告</oddHeader>
    <oddFooter>&amp;C&amp;P</oddFooter>
  </headerFooter>
  <rowBreaks count="3" manualBreakCount="3">
    <brk id="39" max="4" man="1"/>
    <brk id="72" max="4" man="1"/>
    <brk id="10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2CB6-EC18-4DB6-88C4-2D5A7046A562}">
  <dimension ref="A1:J445"/>
  <sheetViews>
    <sheetView view="pageBreakPreview" zoomScaleNormal="100" zoomScaleSheetLayoutView="100" workbookViewId="0">
      <selection activeCell="F2" sqref="F2"/>
    </sheetView>
  </sheetViews>
  <sheetFormatPr defaultRowHeight="18"/>
  <cols>
    <col min="1" max="1" width="24" style="48" customWidth="1"/>
    <col min="2" max="2" width="7.09765625" style="45" customWidth="1"/>
    <col min="3" max="3" width="15.3984375" style="45" bestFit="1" customWidth="1"/>
    <col min="4" max="4" width="36.8984375" style="48" bestFit="1" customWidth="1"/>
    <col min="5" max="5" width="9.296875" style="48" bestFit="1" customWidth="1"/>
    <col min="6" max="6" width="8.796875" style="47"/>
    <col min="7" max="7" width="0" style="47" hidden="1" customWidth="1"/>
    <col min="8" max="10" width="8.796875" style="47"/>
    <col min="11" max="16384" width="8.796875" style="48"/>
  </cols>
  <sheetData>
    <row r="1" spans="1:7" s="47" customFormat="1">
      <c r="A1" s="201" t="s">
        <v>0</v>
      </c>
      <c r="B1" s="10" t="s">
        <v>1</v>
      </c>
      <c r="C1" s="201" t="s">
        <v>86</v>
      </c>
      <c r="D1" s="10" t="s">
        <v>82</v>
      </c>
      <c r="E1" s="10" t="s">
        <v>4</v>
      </c>
    </row>
    <row r="2" spans="1:7" s="47" customFormat="1">
      <c r="A2" s="202"/>
      <c r="B2" s="58" t="s">
        <v>2</v>
      </c>
      <c r="C2" s="202"/>
      <c r="D2" s="58" t="s">
        <v>3</v>
      </c>
      <c r="E2" s="58" t="s">
        <v>80</v>
      </c>
    </row>
    <row r="3" spans="1:7" s="47" customFormat="1">
      <c r="A3" s="25" t="s">
        <v>138</v>
      </c>
      <c r="B3" s="16">
        <v>9</v>
      </c>
      <c r="C3" s="16" t="s">
        <v>139</v>
      </c>
      <c r="D3" s="13" t="s">
        <v>145</v>
      </c>
      <c r="E3" s="14"/>
      <c r="G3" s="47" t="str">
        <f>D3&amp;D4&amp;D5</f>
        <v xml:space="preserve"> 温度計（共通） 虫めがね（共通） 記録カード</v>
      </c>
    </row>
    <row r="4" spans="1:7" s="47" customFormat="1">
      <c r="A4" s="25"/>
      <c r="B4" s="16"/>
      <c r="C4" s="16"/>
      <c r="D4" s="25" t="s">
        <v>5</v>
      </c>
      <c r="E4" s="33"/>
    </row>
    <row r="5" spans="1:7" s="47" customFormat="1" ht="18.600000000000001" customHeight="1">
      <c r="A5" s="25"/>
      <c r="B5" s="11"/>
      <c r="C5" s="11"/>
      <c r="D5" s="22" t="s">
        <v>90</v>
      </c>
      <c r="E5" s="22"/>
    </row>
    <row r="6" spans="1:7" s="47" customFormat="1">
      <c r="A6" s="25"/>
      <c r="B6" s="16">
        <v>12</v>
      </c>
      <c r="C6" s="16" t="s">
        <v>149</v>
      </c>
      <c r="D6" s="13" t="s">
        <v>146</v>
      </c>
      <c r="E6" s="14"/>
      <c r="G6" s="47" t="str">
        <f>D6&amp;D7&amp;D8&amp;D9</f>
        <v xml:space="preserve"> 温度計（共通） ヘチマ（キュウリ、ツルレイシ）の種 栽培ポット（共通） 記録カード     </v>
      </c>
    </row>
    <row r="7" spans="1:7" s="47" customFormat="1" ht="18.600000000000001" customHeight="1">
      <c r="A7" s="25"/>
      <c r="B7" s="16"/>
      <c r="C7" s="16"/>
      <c r="D7" s="15" t="s">
        <v>147</v>
      </c>
      <c r="E7" s="17"/>
    </row>
    <row r="8" spans="1:7" s="47" customFormat="1" ht="18.600000000000001" customHeight="1">
      <c r="A8" s="25"/>
      <c r="B8" s="16"/>
      <c r="C8" s="16"/>
      <c r="D8" s="15" t="s">
        <v>94</v>
      </c>
      <c r="E8" s="17"/>
    </row>
    <row r="9" spans="1:7" s="47" customFormat="1" ht="18.600000000000001" customHeight="1">
      <c r="A9" s="51"/>
      <c r="B9" s="16"/>
      <c r="C9" s="16"/>
      <c r="D9" s="18" t="s">
        <v>148</v>
      </c>
      <c r="E9" s="19"/>
    </row>
    <row r="10" spans="1:7" s="47" customFormat="1" ht="25.2">
      <c r="A10" s="23" t="s">
        <v>510</v>
      </c>
      <c r="B10" s="10">
        <v>19</v>
      </c>
      <c r="C10" s="10" t="s">
        <v>139</v>
      </c>
      <c r="D10" s="24" t="s">
        <v>39</v>
      </c>
      <c r="E10" s="20"/>
      <c r="G10" s="47" t="str">
        <f>D10</f>
        <v xml:space="preserve"> 図鑑などの資料</v>
      </c>
    </row>
    <row r="11" spans="1:7" s="47" customFormat="1" ht="18.600000000000001" customHeight="1">
      <c r="A11" s="25"/>
      <c r="B11" s="10">
        <v>21</v>
      </c>
      <c r="C11" s="10" t="s">
        <v>150</v>
      </c>
      <c r="D11" s="24" t="s">
        <v>151</v>
      </c>
      <c r="E11" s="20"/>
      <c r="G11" s="47" t="str">
        <f>D11&amp;D12&amp;D13</f>
        <v xml:space="preserve"> 人体模型 図鑑などの資料 記録カード</v>
      </c>
    </row>
    <row r="12" spans="1:7" s="47" customFormat="1" ht="18.600000000000001" customHeight="1">
      <c r="A12" s="25"/>
      <c r="B12" s="16"/>
      <c r="C12" s="16"/>
      <c r="D12" s="15" t="s">
        <v>39</v>
      </c>
      <c r="E12" s="17"/>
    </row>
    <row r="13" spans="1:7" s="47" customFormat="1" ht="18.600000000000001" customHeight="1">
      <c r="A13" s="25"/>
      <c r="B13" s="11"/>
      <c r="C13" s="11"/>
      <c r="D13" s="18" t="s">
        <v>90</v>
      </c>
      <c r="E13" s="26"/>
    </row>
    <row r="14" spans="1:7" s="47" customFormat="1" ht="18.600000000000001" customHeight="1">
      <c r="A14" s="25"/>
      <c r="B14" s="10">
        <v>23</v>
      </c>
      <c r="C14" s="10" t="s">
        <v>152</v>
      </c>
      <c r="D14" s="24" t="s">
        <v>151</v>
      </c>
      <c r="E14" s="20"/>
      <c r="G14" s="47" t="str">
        <f>D14&amp;D15&amp;D16</f>
        <v xml:space="preserve"> 人体模型 図鑑などの資料 記録カード</v>
      </c>
    </row>
    <row r="15" spans="1:7" s="47" customFormat="1" ht="18.600000000000001" customHeight="1">
      <c r="A15" s="25"/>
      <c r="B15" s="16"/>
      <c r="C15" s="16"/>
      <c r="D15" s="15" t="s">
        <v>39</v>
      </c>
      <c r="E15" s="17"/>
    </row>
    <row r="16" spans="1:7" s="47" customFormat="1" ht="18.600000000000001" customHeight="1">
      <c r="A16" s="51"/>
      <c r="B16" s="11"/>
      <c r="C16" s="11"/>
      <c r="D16" s="18" t="s">
        <v>130</v>
      </c>
      <c r="E16" s="26"/>
    </row>
    <row r="17" spans="1:7" s="47" customFormat="1">
      <c r="A17" s="23" t="s">
        <v>162</v>
      </c>
      <c r="B17" s="10">
        <v>33</v>
      </c>
      <c r="C17" s="10" t="s">
        <v>139</v>
      </c>
      <c r="D17" s="20" t="s">
        <v>145</v>
      </c>
      <c r="E17" s="20"/>
      <c r="G17" s="47" t="str">
        <f>D17&amp;D18&amp;D19</f>
        <v xml:space="preserve"> 温度計（共通） おおい 記録カード</v>
      </c>
    </row>
    <row r="18" spans="1:7" s="47" customFormat="1">
      <c r="A18" s="25"/>
      <c r="B18" s="16"/>
      <c r="C18" s="16"/>
      <c r="D18" s="17" t="s">
        <v>163</v>
      </c>
      <c r="E18" s="17"/>
    </row>
    <row r="19" spans="1:7" s="47" customFormat="1">
      <c r="A19" s="25"/>
      <c r="B19" s="11"/>
      <c r="C19" s="11"/>
      <c r="D19" s="21" t="s">
        <v>130</v>
      </c>
      <c r="E19" s="22"/>
    </row>
    <row r="20" spans="1:7" s="47" customFormat="1" ht="19.2" customHeight="1">
      <c r="A20" s="23" t="s">
        <v>164</v>
      </c>
      <c r="B20" s="10">
        <v>41</v>
      </c>
      <c r="C20" s="10" t="s">
        <v>344</v>
      </c>
      <c r="D20" s="24" t="s">
        <v>116</v>
      </c>
      <c r="E20" s="20"/>
      <c r="G20" s="47" t="str">
        <f>D20&amp;D21&amp;D22&amp;D23&amp;D24&amp;D25&amp;D26&amp;D27</f>
        <v xml:space="preserve"> 乾電池 （電池ボックス） モーター 検流計（共通） スイッチ 導線 プロペラ 蓋付きのカップ 粘土</v>
      </c>
    </row>
    <row r="21" spans="1:7" s="47" customFormat="1">
      <c r="A21" s="25"/>
      <c r="B21" s="16"/>
      <c r="C21" s="16" t="s">
        <v>345</v>
      </c>
      <c r="D21" s="17" t="s">
        <v>218</v>
      </c>
      <c r="E21" s="17"/>
    </row>
    <row r="22" spans="1:7" s="47" customFormat="1">
      <c r="A22" s="25"/>
      <c r="B22" s="16"/>
      <c r="C22" s="16"/>
      <c r="D22" s="17" t="s">
        <v>219</v>
      </c>
      <c r="E22" s="17"/>
    </row>
    <row r="23" spans="1:7" s="47" customFormat="1">
      <c r="A23" s="25"/>
      <c r="B23" s="16"/>
      <c r="C23" s="16"/>
      <c r="D23" s="17" t="s">
        <v>220</v>
      </c>
      <c r="E23" s="17"/>
    </row>
    <row r="24" spans="1:7" s="47" customFormat="1">
      <c r="A24" s="25"/>
      <c r="B24" s="16"/>
      <c r="C24" s="16"/>
      <c r="D24" s="19" t="s">
        <v>221</v>
      </c>
      <c r="E24" s="19"/>
    </row>
    <row r="25" spans="1:7" s="47" customFormat="1">
      <c r="A25" s="25"/>
      <c r="B25" s="16"/>
      <c r="C25" s="16"/>
      <c r="D25" s="19" t="s">
        <v>222</v>
      </c>
      <c r="E25" s="19"/>
    </row>
    <row r="26" spans="1:7" s="47" customFormat="1">
      <c r="A26" s="25"/>
      <c r="B26" s="16"/>
      <c r="C26" s="16"/>
      <c r="D26" s="19" t="s">
        <v>223</v>
      </c>
      <c r="E26" s="19"/>
    </row>
    <row r="27" spans="1:7" s="47" customFormat="1">
      <c r="A27" s="25"/>
      <c r="B27" s="11"/>
      <c r="C27" s="11"/>
      <c r="D27" s="19" t="s">
        <v>24</v>
      </c>
      <c r="E27" s="19"/>
    </row>
    <row r="28" spans="1:7" s="47" customFormat="1">
      <c r="A28" s="25"/>
      <c r="B28" s="10">
        <v>43</v>
      </c>
      <c r="C28" s="10" t="s">
        <v>224</v>
      </c>
      <c r="D28" s="24" t="s">
        <v>116</v>
      </c>
      <c r="E28" s="20"/>
      <c r="G28" s="47" t="str">
        <f>D28&amp;D29&amp;D30&amp;D31&amp;D32&amp;D33&amp;D34</f>
        <v xml:space="preserve"> 乾電池 （電池ボックス） モーター スイッチ 導線 プロペラ 蓋付きのカップ 粘土</v>
      </c>
    </row>
    <row r="29" spans="1:7" s="47" customFormat="1">
      <c r="A29" s="25"/>
      <c r="B29" s="16"/>
      <c r="C29" s="16"/>
      <c r="D29" s="17" t="s">
        <v>218</v>
      </c>
      <c r="E29" s="17"/>
    </row>
    <row r="30" spans="1:7" s="47" customFormat="1">
      <c r="A30" s="25"/>
      <c r="B30" s="16"/>
      <c r="C30" s="16"/>
      <c r="D30" s="17" t="s">
        <v>220</v>
      </c>
      <c r="E30" s="17"/>
    </row>
    <row r="31" spans="1:7" s="47" customFormat="1">
      <c r="A31" s="25"/>
      <c r="B31" s="16"/>
      <c r="C31" s="16"/>
      <c r="D31" s="19" t="s">
        <v>221</v>
      </c>
      <c r="E31" s="19"/>
    </row>
    <row r="32" spans="1:7" s="47" customFormat="1">
      <c r="A32" s="25"/>
      <c r="B32" s="16"/>
      <c r="C32" s="16"/>
      <c r="D32" s="19" t="s">
        <v>222</v>
      </c>
      <c r="E32" s="19"/>
    </row>
    <row r="33" spans="1:7" s="47" customFormat="1">
      <c r="A33" s="25"/>
      <c r="B33" s="16"/>
      <c r="C33" s="16"/>
      <c r="D33" s="19" t="s">
        <v>223</v>
      </c>
      <c r="E33" s="19"/>
    </row>
    <row r="34" spans="1:7" s="47" customFormat="1">
      <c r="A34" s="25"/>
      <c r="B34" s="11"/>
      <c r="C34" s="11"/>
      <c r="D34" s="19" t="s">
        <v>24</v>
      </c>
      <c r="E34" s="19"/>
    </row>
    <row r="35" spans="1:7" s="47" customFormat="1">
      <c r="A35" s="25"/>
      <c r="B35" s="10">
        <v>45</v>
      </c>
      <c r="C35" s="10" t="s">
        <v>225</v>
      </c>
      <c r="D35" s="24" t="s">
        <v>116</v>
      </c>
      <c r="E35" s="20"/>
      <c r="G35" s="47" t="str">
        <f>D35&amp;D36&amp;D37&amp;D38&amp;D39&amp;D40&amp;D41&amp;D42</f>
        <v xml:space="preserve"> 乾電池 （電池ボックス） モーター 検流計（共通） スイッチ 導線 プロペラ 蓋付きのカップ 粘土</v>
      </c>
    </row>
    <row r="36" spans="1:7" s="47" customFormat="1">
      <c r="A36" s="25"/>
      <c r="B36" s="16"/>
      <c r="C36" s="16"/>
      <c r="D36" s="17" t="s">
        <v>218</v>
      </c>
      <c r="E36" s="17"/>
    </row>
    <row r="37" spans="1:7" s="47" customFormat="1">
      <c r="A37" s="25"/>
      <c r="B37" s="16"/>
      <c r="C37" s="16"/>
      <c r="D37" s="17" t="s">
        <v>40</v>
      </c>
      <c r="E37" s="17"/>
    </row>
    <row r="38" spans="1:7" s="47" customFormat="1">
      <c r="A38" s="25"/>
      <c r="B38" s="16"/>
      <c r="C38" s="16"/>
      <c r="D38" s="17" t="s">
        <v>220</v>
      </c>
      <c r="E38" s="17"/>
    </row>
    <row r="39" spans="1:7" s="47" customFormat="1">
      <c r="A39" s="25"/>
      <c r="B39" s="16"/>
      <c r="C39" s="16"/>
      <c r="D39" s="19" t="s">
        <v>221</v>
      </c>
      <c r="E39" s="19"/>
    </row>
    <row r="40" spans="1:7" s="47" customFormat="1">
      <c r="A40" s="25"/>
      <c r="B40" s="16"/>
      <c r="C40" s="16"/>
      <c r="D40" s="19" t="s">
        <v>222</v>
      </c>
      <c r="E40" s="19"/>
    </row>
    <row r="41" spans="1:7" s="47" customFormat="1">
      <c r="A41" s="25"/>
      <c r="B41" s="16"/>
      <c r="C41" s="16"/>
      <c r="D41" s="19" t="s">
        <v>223</v>
      </c>
      <c r="E41" s="19"/>
    </row>
    <row r="42" spans="1:7" s="47" customFormat="1">
      <c r="A42" s="51"/>
      <c r="B42" s="11"/>
      <c r="C42" s="11"/>
      <c r="D42" s="37" t="s">
        <v>24</v>
      </c>
      <c r="E42" s="37"/>
    </row>
    <row r="43" spans="1:7" s="47" customFormat="1" ht="25.2">
      <c r="A43" s="23" t="s">
        <v>511</v>
      </c>
      <c r="B43" s="10">
        <v>53</v>
      </c>
      <c r="C43" s="10" t="s">
        <v>139</v>
      </c>
      <c r="D43" s="13" t="s">
        <v>226</v>
      </c>
      <c r="E43" s="14"/>
      <c r="G43" s="47" t="str">
        <f>D43&amp;D44&amp;D45</f>
        <v xml:space="preserve"> ビー玉 紙の筒をきった物 記録カード     </v>
      </c>
    </row>
    <row r="44" spans="1:7" s="47" customFormat="1">
      <c r="A44" s="25"/>
      <c r="B44" s="16"/>
      <c r="C44" s="16"/>
      <c r="D44" s="17" t="s">
        <v>227</v>
      </c>
      <c r="E44" s="17"/>
    </row>
    <row r="45" spans="1:7" s="47" customFormat="1">
      <c r="A45" s="25"/>
      <c r="B45" s="11"/>
      <c r="C45" s="11"/>
      <c r="D45" s="17" t="s">
        <v>148</v>
      </c>
      <c r="E45" s="17"/>
    </row>
    <row r="46" spans="1:7" s="47" customFormat="1">
      <c r="A46" s="25"/>
      <c r="B46" s="10">
        <v>57</v>
      </c>
      <c r="C46" s="10" t="s">
        <v>346</v>
      </c>
      <c r="D46" s="24" t="s">
        <v>228</v>
      </c>
      <c r="E46" s="20"/>
      <c r="G46" s="47" t="str">
        <f>D46&amp;D47&amp;D48&amp;D49&amp;D50&amp;D51</f>
        <v xml:space="preserve"> プラスチックのコップ スタンド ガーゼ 校庭の土や砂場の砂 ビーカー ストップウォッチ（共通）</v>
      </c>
    </row>
    <row r="47" spans="1:7" s="47" customFormat="1">
      <c r="A47" s="25"/>
      <c r="B47" s="16"/>
      <c r="C47" s="16" t="s">
        <v>345</v>
      </c>
      <c r="D47" s="17" t="s">
        <v>229</v>
      </c>
      <c r="E47" s="17"/>
    </row>
    <row r="48" spans="1:7" s="47" customFormat="1">
      <c r="A48" s="25"/>
      <c r="B48" s="16"/>
      <c r="C48" s="16"/>
      <c r="D48" s="17" t="s">
        <v>230</v>
      </c>
      <c r="E48" s="17"/>
    </row>
    <row r="49" spans="1:7" s="47" customFormat="1">
      <c r="A49" s="25"/>
      <c r="B49" s="16"/>
      <c r="C49" s="16"/>
      <c r="D49" s="19" t="s">
        <v>231</v>
      </c>
      <c r="E49" s="19"/>
    </row>
    <row r="50" spans="1:7" s="47" customFormat="1">
      <c r="A50" s="25"/>
      <c r="B50" s="16"/>
      <c r="C50" s="16"/>
      <c r="D50" s="19" t="s">
        <v>232</v>
      </c>
      <c r="E50" s="19"/>
    </row>
    <row r="51" spans="1:7" s="47" customFormat="1">
      <c r="A51" s="51"/>
      <c r="B51" s="11"/>
      <c r="C51" s="11"/>
      <c r="D51" s="19" t="s">
        <v>19</v>
      </c>
      <c r="E51" s="19"/>
    </row>
    <row r="52" spans="1:7" s="47" customFormat="1">
      <c r="A52" s="23" t="s">
        <v>233</v>
      </c>
      <c r="B52" s="10">
        <v>63</v>
      </c>
      <c r="C52" s="10" t="s">
        <v>139</v>
      </c>
      <c r="D52" s="20" t="s">
        <v>91</v>
      </c>
      <c r="E52" s="20"/>
      <c r="G52" s="47" t="str">
        <f>D52&amp;D53&amp;D54</f>
        <v xml:space="preserve"> 虫めがね（共通） 温度計（共通） 記録カード</v>
      </c>
    </row>
    <row r="53" spans="1:7" s="47" customFormat="1">
      <c r="A53" s="25"/>
      <c r="B53" s="16"/>
      <c r="C53" s="16"/>
      <c r="D53" s="17" t="s">
        <v>145</v>
      </c>
      <c r="E53" s="17"/>
    </row>
    <row r="54" spans="1:7" s="47" customFormat="1">
      <c r="A54" s="25"/>
      <c r="B54" s="11"/>
      <c r="C54" s="11"/>
      <c r="D54" s="17" t="s">
        <v>130</v>
      </c>
      <c r="E54" s="22"/>
    </row>
    <row r="55" spans="1:7" s="47" customFormat="1">
      <c r="A55" s="25"/>
      <c r="B55" s="10">
        <v>65</v>
      </c>
      <c r="C55" s="10" t="s">
        <v>150</v>
      </c>
      <c r="D55" s="20" t="s">
        <v>5</v>
      </c>
      <c r="E55" s="20"/>
      <c r="G55" s="47" t="str">
        <f>D55&amp;D56&amp;D57</f>
        <v xml:space="preserve"> 虫めがね（共通） 温度計（共通） 記録カード</v>
      </c>
    </row>
    <row r="56" spans="1:7" s="47" customFormat="1">
      <c r="A56" s="25"/>
      <c r="B56" s="16"/>
      <c r="C56" s="16"/>
      <c r="D56" s="17" t="s">
        <v>145</v>
      </c>
      <c r="E56" s="17"/>
    </row>
    <row r="57" spans="1:7" s="47" customFormat="1">
      <c r="A57" s="51"/>
      <c r="B57" s="11"/>
      <c r="C57" s="11"/>
      <c r="D57" s="17" t="s">
        <v>130</v>
      </c>
      <c r="E57" s="22"/>
    </row>
    <row r="58" spans="1:7" s="47" customFormat="1">
      <c r="A58" s="23" t="s">
        <v>234</v>
      </c>
      <c r="B58" s="10">
        <v>72</v>
      </c>
      <c r="C58" s="10" t="s">
        <v>139</v>
      </c>
      <c r="D58" s="20" t="s">
        <v>15</v>
      </c>
      <c r="E58" s="20"/>
      <c r="G58" s="47" t="str">
        <f>D58&amp;D59&amp;D60</f>
        <v xml:space="preserve"> 方位磁針（共通） 記録カード 懐中電灯</v>
      </c>
    </row>
    <row r="59" spans="1:7" s="47" customFormat="1">
      <c r="A59" s="25"/>
      <c r="B59" s="16"/>
      <c r="C59" s="16"/>
      <c r="D59" s="17" t="s">
        <v>90</v>
      </c>
      <c r="E59" s="17"/>
    </row>
    <row r="60" spans="1:7" s="47" customFormat="1">
      <c r="A60" s="25"/>
      <c r="B60" s="11"/>
      <c r="C60" s="11"/>
      <c r="D60" s="18" t="s">
        <v>235</v>
      </c>
      <c r="E60" s="19"/>
    </row>
    <row r="61" spans="1:7" s="47" customFormat="1">
      <c r="A61" s="25"/>
      <c r="B61" s="10">
        <v>74</v>
      </c>
      <c r="C61" s="10" t="s">
        <v>149</v>
      </c>
      <c r="D61" s="20" t="s">
        <v>15</v>
      </c>
      <c r="E61" s="20"/>
      <c r="G61" s="47" t="str">
        <f>D61&amp;D62&amp;D63&amp;D64</f>
        <v xml:space="preserve"> 方位磁針（共通） 記録カード 星座早見 懐中電灯</v>
      </c>
    </row>
    <row r="62" spans="1:7" s="47" customFormat="1">
      <c r="A62" s="25"/>
      <c r="B62" s="16"/>
      <c r="C62" s="16"/>
      <c r="D62" s="17" t="s">
        <v>130</v>
      </c>
      <c r="E62" s="17"/>
    </row>
    <row r="63" spans="1:7" s="47" customFormat="1">
      <c r="A63" s="25"/>
      <c r="B63" s="16"/>
      <c r="C63" s="16"/>
      <c r="D63" s="19" t="s">
        <v>236</v>
      </c>
      <c r="E63" s="19"/>
    </row>
    <row r="64" spans="1:7" s="47" customFormat="1">
      <c r="A64" s="51"/>
      <c r="B64" s="11"/>
      <c r="C64" s="11"/>
      <c r="D64" s="18" t="s">
        <v>235</v>
      </c>
      <c r="E64" s="19"/>
    </row>
    <row r="65" spans="1:7" s="47" customFormat="1">
      <c r="A65" s="18" t="s">
        <v>237</v>
      </c>
      <c r="B65" s="10">
        <v>82</v>
      </c>
      <c r="C65" s="10" t="s">
        <v>139</v>
      </c>
      <c r="D65" s="24" t="s">
        <v>15</v>
      </c>
      <c r="E65" s="20"/>
      <c r="G65" s="47" t="str">
        <f>D65&amp;D66&amp;D67</f>
        <v xml:space="preserve"> 方位磁針（共通） 記録カード 懐中電灯</v>
      </c>
    </row>
    <row r="66" spans="1:7" s="47" customFormat="1">
      <c r="A66" s="25"/>
      <c r="B66" s="16"/>
      <c r="C66" s="16"/>
      <c r="D66" s="15" t="s">
        <v>130</v>
      </c>
      <c r="E66" s="17"/>
    </row>
    <row r="67" spans="1:7" s="47" customFormat="1">
      <c r="A67" s="25"/>
      <c r="B67" s="58"/>
      <c r="C67" s="58"/>
      <c r="D67" s="36" t="s">
        <v>235</v>
      </c>
      <c r="E67" s="37"/>
    </row>
    <row r="68" spans="1:7" s="47" customFormat="1">
      <c r="A68" s="25"/>
      <c r="B68" s="16">
        <v>87</v>
      </c>
      <c r="C68" s="76" t="s">
        <v>150</v>
      </c>
      <c r="D68" s="13" t="s">
        <v>15</v>
      </c>
      <c r="E68" s="14"/>
      <c r="G68" s="47" t="str">
        <f>D68&amp;D69&amp;D70&amp;D71</f>
        <v xml:space="preserve"> 方位磁針（共通） 記録カード 星座早見 懐中電灯</v>
      </c>
    </row>
    <row r="69" spans="1:7" s="47" customFormat="1">
      <c r="A69" s="25"/>
      <c r="B69" s="16"/>
      <c r="C69" s="76"/>
      <c r="D69" s="13" t="s">
        <v>130</v>
      </c>
      <c r="E69" s="14"/>
    </row>
    <row r="70" spans="1:7" s="47" customFormat="1" ht="18.600000000000001" customHeight="1">
      <c r="A70" s="25"/>
      <c r="B70" s="16"/>
      <c r="C70" s="76"/>
      <c r="D70" s="15" t="s">
        <v>236</v>
      </c>
      <c r="E70" s="17"/>
    </row>
    <row r="71" spans="1:7" s="47" customFormat="1">
      <c r="A71" s="51"/>
      <c r="B71" s="11"/>
      <c r="C71" s="77"/>
      <c r="D71" s="21" t="s">
        <v>235</v>
      </c>
      <c r="E71" s="22"/>
    </row>
    <row r="72" spans="1:7" s="47" customFormat="1" ht="25.2">
      <c r="A72" s="23" t="s">
        <v>512</v>
      </c>
      <c r="B72" s="16">
        <v>95</v>
      </c>
      <c r="C72" s="16" t="s">
        <v>238</v>
      </c>
      <c r="D72" s="13" t="s">
        <v>232</v>
      </c>
      <c r="E72" s="14"/>
      <c r="G72" s="47" t="str">
        <f>D72&amp;D73&amp;D74</f>
        <v xml:space="preserve"> ビーカー 輪ゴム ラップシート</v>
      </c>
    </row>
    <row r="73" spans="1:7" s="47" customFormat="1">
      <c r="A73" s="25"/>
      <c r="B73" s="16"/>
      <c r="C73" s="16"/>
      <c r="D73" s="15" t="s">
        <v>240</v>
      </c>
      <c r="E73" s="17"/>
    </row>
    <row r="74" spans="1:7" s="47" customFormat="1">
      <c r="A74" s="25"/>
      <c r="B74" s="16"/>
      <c r="C74" s="11"/>
      <c r="D74" s="15" t="s">
        <v>241</v>
      </c>
      <c r="E74" s="17"/>
    </row>
    <row r="75" spans="1:7" s="47" customFormat="1">
      <c r="A75" s="56"/>
      <c r="B75" s="27">
        <v>97</v>
      </c>
      <c r="C75" s="27" t="s">
        <v>139</v>
      </c>
      <c r="D75" s="24" t="s">
        <v>242</v>
      </c>
      <c r="E75" s="49"/>
      <c r="G75" s="47" t="str">
        <f>D75</f>
        <v xml:space="preserve"> コップ</v>
      </c>
    </row>
    <row r="76" spans="1:7" s="47" customFormat="1">
      <c r="A76" s="57" t="s">
        <v>331</v>
      </c>
      <c r="B76" s="10">
        <v>103</v>
      </c>
      <c r="C76" s="10" t="s">
        <v>139</v>
      </c>
      <c r="D76" s="24" t="s">
        <v>145</v>
      </c>
      <c r="E76" s="20"/>
      <c r="G76" s="47" t="str">
        <f>D76&amp;D77&amp;D78</f>
        <v xml:space="preserve"> 温度計（共通） 虫めがね（共通） 記録カード</v>
      </c>
    </row>
    <row r="77" spans="1:7" s="47" customFormat="1">
      <c r="A77" s="25"/>
      <c r="B77" s="16"/>
      <c r="C77" s="16"/>
      <c r="D77" s="25" t="s">
        <v>5</v>
      </c>
      <c r="E77" s="17"/>
    </row>
    <row r="78" spans="1:7" s="47" customFormat="1">
      <c r="A78" s="25"/>
      <c r="B78" s="58"/>
      <c r="C78" s="58"/>
      <c r="D78" s="36" t="s">
        <v>130</v>
      </c>
      <c r="E78" s="39"/>
    </row>
    <row r="79" spans="1:7" s="47" customFormat="1">
      <c r="A79" s="25"/>
      <c r="B79" s="55">
        <v>106</v>
      </c>
      <c r="C79" s="16" t="s">
        <v>150</v>
      </c>
      <c r="D79" s="13" t="s">
        <v>145</v>
      </c>
      <c r="E79" s="14"/>
      <c r="G79" s="47" t="str">
        <f>D79&amp;D80&amp;D81</f>
        <v xml:space="preserve"> 温度計（共通） 虫めがね（共通） 記録カード</v>
      </c>
    </row>
    <row r="80" spans="1:7" s="47" customFormat="1">
      <c r="A80" s="25"/>
      <c r="B80" s="55"/>
      <c r="C80" s="16"/>
      <c r="D80" s="15" t="s">
        <v>5</v>
      </c>
      <c r="E80" s="17"/>
    </row>
    <row r="81" spans="1:7" s="47" customFormat="1">
      <c r="A81" s="56"/>
      <c r="B81" s="59"/>
      <c r="C81" s="58"/>
      <c r="D81" s="36" t="s">
        <v>130</v>
      </c>
      <c r="E81" s="37"/>
    </row>
    <row r="82" spans="1:7" s="47" customFormat="1">
      <c r="A82" s="25" t="s">
        <v>252</v>
      </c>
      <c r="B82" s="16">
        <v>111</v>
      </c>
      <c r="C82" s="16" t="s">
        <v>156</v>
      </c>
      <c r="D82" s="13" t="s">
        <v>253</v>
      </c>
      <c r="E82" s="14"/>
      <c r="G82" s="47" t="str">
        <f>D82&amp;D83&amp;D84&amp;D85</f>
        <v xml:space="preserve"> 発泡ポリエチレンの玉 プラスチックの筒 木の棒 輪ゴム</v>
      </c>
    </row>
    <row r="83" spans="1:7" s="47" customFormat="1">
      <c r="A83" s="25"/>
      <c r="B83" s="16"/>
      <c r="C83" s="16"/>
      <c r="D83" s="15" t="s">
        <v>254</v>
      </c>
      <c r="E83" s="17"/>
    </row>
    <row r="84" spans="1:7" s="47" customFormat="1">
      <c r="A84" s="25"/>
      <c r="B84" s="16"/>
      <c r="C84" s="16"/>
      <c r="D84" s="17" t="s">
        <v>255</v>
      </c>
      <c r="E84" s="17"/>
    </row>
    <row r="85" spans="1:7" s="47" customFormat="1">
      <c r="A85" s="25"/>
      <c r="B85" s="11"/>
      <c r="C85" s="11"/>
      <c r="D85" s="21" t="s">
        <v>240</v>
      </c>
      <c r="E85" s="22"/>
    </row>
    <row r="86" spans="1:7" s="47" customFormat="1">
      <c r="A86" s="25"/>
      <c r="B86" s="55">
        <v>113</v>
      </c>
      <c r="C86" s="16" t="s">
        <v>238</v>
      </c>
      <c r="D86" s="13" t="s">
        <v>256</v>
      </c>
      <c r="E86" s="14"/>
      <c r="G86" s="47" t="str">
        <f>D86&amp;D87</f>
        <v xml:space="preserve"> 注射器 ビニールテープ</v>
      </c>
    </row>
    <row r="87" spans="1:7" s="47" customFormat="1">
      <c r="A87" s="25"/>
      <c r="B87" s="54"/>
      <c r="C87" s="11"/>
      <c r="D87" s="15" t="s">
        <v>257</v>
      </c>
      <c r="E87" s="17"/>
    </row>
    <row r="88" spans="1:7" s="47" customFormat="1">
      <c r="A88" s="25"/>
      <c r="B88" s="10">
        <v>115</v>
      </c>
      <c r="C88" s="10" t="s">
        <v>224</v>
      </c>
      <c r="D88" s="24" t="s">
        <v>256</v>
      </c>
      <c r="E88" s="20"/>
      <c r="G88" s="47" t="str">
        <f>D88&amp;D89&amp;D90</f>
        <v xml:space="preserve"> 注射器 ビニールテープ 実験用水槽（共通）または水をためる容器</v>
      </c>
    </row>
    <row r="89" spans="1:7" s="47" customFormat="1">
      <c r="A89" s="25"/>
      <c r="B89" s="16"/>
      <c r="C89" s="16"/>
      <c r="D89" s="15" t="s">
        <v>257</v>
      </c>
      <c r="E89" s="17"/>
    </row>
    <row r="90" spans="1:7" s="47" customFormat="1">
      <c r="A90" s="51"/>
      <c r="B90" s="11"/>
      <c r="C90" s="11"/>
      <c r="D90" s="17" t="s">
        <v>258</v>
      </c>
      <c r="E90" s="17"/>
    </row>
    <row r="91" spans="1:7" s="47" customFormat="1" ht="18.600000000000001" customHeight="1">
      <c r="A91" s="23" t="s">
        <v>259</v>
      </c>
      <c r="B91" s="31">
        <v>120</v>
      </c>
      <c r="C91" s="10" t="s">
        <v>156</v>
      </c>
      <c r="D91" s="24" t="s">
        <v>260</v>
      </c>
      <c r="E91" s="20"/>
      <c r="G91" s="47" t="str">
        <f>D91&amp;D92&amp;D93</f>
        <v xml:space="preserve"> 試験管 シャーレ せっけん水</v>
      </c>
    </row>
    <row r="92" spans="1:7" s="47" customFormat="1">
      <c r="A92" s="25"/>
      <c r="B92" s="55"/>
      <c r="C92" s="16"/>
      <c r="D92" s="15" t="s">
        <v>261</v>
      </c>
      <c r="E92" s="17"/>
    </row>
    <row r="93" spans="1:7" s="47" customFormat="1">
      <c r="A93" s="25"/>
      <c r="B93" s="52"/>
      <c r="C93" s="11"/>
      <c r="D93" s="17" t="s">
        <v>262</v>
      </c>
      <c r="E93" s="17"/>
    </row>
    <row r="94" spans="1:7" s="47" customFormat="1" ht="18.600000000000001" customHeight="1">
      <c r="A94" s="25"/>
      <c r="B94" s="31">
        <v>123</v>
      </c>
      <c r="C94" s="10" t="s">
        <v>238</v>
      </c>
      <c r="D94" s="20" t="s">
        <v>263</v>
      </c>
      <c r="E94" s="20"/>
      <c r="G94" s="47" t="str">
        <f>D94&amp;D95&amp;D96&amp;D97&amp;D98&amp;D99</f>
        <v xml:space="preserve"> 湯 氷水 試験管 ガラス管 ゴム栓 発泡ポリスチレンの入れ物</v>
      </c>
    </row>
    <row r="95" spans="1:7" s="47" customFormat="1">
      <c r="A95" s="25"/>
      <c r="B95" s="55"/>
      <c r="C95" s="16"/>
      <c r="D95" s="17" t="s">
        <v>264</v>
      </c>
      <c r="E95" s="17"/>
    </row>
    <row r="96" spans="1:7" s="47" customFormat="1">
      <c r="A96" s="25"/>
      <c r="B96" s="55"/>
      <c r="C96" s="16"/>
      <c r="D96" s="15" t="s">
        <v>260</v>
      </c>
      <c r="E96" s="17"/>
    </row>
    <row r="97" spans="1:7" s="47" customFormat="1">
      <c r="A97" s="25"/>
      <c r="B97" s="55"/>
      <c r="C97" s="16"/>
      <c r="D97" s="15" t="s">
        <v>265</v>
      </c>
      <c r="E97" s="17"/>
    </row>
    <row r="98" spans="1:7" s="47" customFormat="1">
      <c r="A98" s="25"/>
      <c r="B98" s="55"/>
      <c r="C98" s="16"/>
      <c r="D98" s="17" t="s">
        <v>266</v>
      </c>
      <c r="E98" s="19"/>
    </row>
    <row r="99" spans="1:7" s="47" customFormat="1">
      <c r="A99" s="25"/>
      <c r="B99" s="54"/>
      <c r="C99" s="11"/>
      <c r="D99" s="21" t="s">
        <v>267</v>
      </c>
      <c r="E99" s="22"/>
    </row>
    <row r="100" spans="1:7" s="47" customFormat="1">
      <c r="A100" s="25"/>
      <c r="B100" s="31">
        <v>125</v>
      </c>
      <c r="C100" s="10" t="s">
        <v>224</v>
      </c>
      <c r="D100" s="20" t="s">
        <v>263</v>
      </c>
      <c r="E100" s="20"/>
      <c r="G100" s="47" t="str">
        <f>D100&amp;D101&amp;D102&amp;D103&amp;D104&amp;D105</f>
        <v xml:space="preserve"> 湯 氷水 試験管 ガラス管 ゴム栓 発泡ポリスチレンの入れ物</v>
      </c>
    </row>
    <row r="101" spans="1:7" s="47" customFormat="1">
      <c r="A101" s="25"/>
      <c r="B101" s="55"/>
      <c r="C101" s="16"/>
      <c r="D101" s="17" t="s">
        <v>264</v>
      </c>
      <c r="E101" s="17"/>
    </row>
    <row r="102" spans="1:7" s="47" customFormat="1">
      <c r="A102" s="25"/>
      <c r="B102" s="55"/>
      <c r="C102" s="16"/>
      <c r="D102" s="15" t="s">
        <v>260</v>
      </c>
      <c r="E102" s="17"/>
    </row>
    <row r="103" spans="1:7" s="47" customFormat="1">
      <c r="A103" s="25"/>
      <c r="B103" s="55"/>
      <c r="C103" s="16"/>
      <c r="D103" s="15" t="s">
        <v>265</v>
      </c>
      <c r="E103" s="17"/>
    </row>
    <row r="104" spans="1:7" s="47" customFormat="1">
      <c r="A104" s="25"/>
      <c r="B104" s="55"/>
      <c r="C104" s="16"/>
      <c r="D104" s="17" t="s">
        <v>266</v>
      </c>
      <c r="E104" s="19"/>
    </row>
    <row r="105" spans="1:7" s="47" customFormat="1">
      <c r="A105" s="25"/>
      <c r="B105" s="59"/>
      <c r="C105" s="58"/>
      <c r="D105" s="21" t="s">
        <v>267</v>
      </c>
      <c r="E105" s="22"/>
    </row>
    <row r="106" spans="1:7" s="47" customFormat="1">
      <c r="A106" s="25"/>
      <c r="B106" s="55">
        <v>129</v>
      </c>
      <c r="C106" s="16" t="s">
        <v>225</v>
      </c>
      <c r="D106" s="13" t="s">
        <v>268</v>
      </c>
      <c r="E106" s="14"/>
      <c r="G106" s="47" t="str">
        <f>D106&amp;D107&amp;D108&amp;D109&amp;D110</f>
        <v xml:space="preserve"> 金属の球 輪 湯 発泡ポリスチレンの入れ物 加熱器具</v>
      </c>
    </row>
    <row r="107" spans="1:7" s="47" customFormat="1">
      <c r="A107" s="25"/>
      <c r="B107" s="55"/>
      <c r="C107" s="16"/>
      <c r="D107" s="15" t="s">
        <v>269</v>
      </c>
      <c r="E107" s="17"/>
    </row>
    <row r="108" spans="1:7" s="47" customFormat="1">
      <c r="A108" s="25"/>
      <c r="B108" s="55"/>
      <c r="C108" s="16"/>
      <c r="D108" s="17" t="s">
        <v>263</v>
      </c>
      <c r="E108" s="17"/>
    </row>
    <row r="109" spans="1:7" s="47" customFormat="1">
      <c r="A109" s="25"/>
      <c r="B109" s="55"/>
      <c r="C109" s="16"/>
      <c r="D109" s="15" t="s">
        <v>267</v>
      </c>
      <c r="E109" s="17"/>
    </row>
    <row r="110" spans="1:7" s="47" customFormat="1">
      <c r="A110" s="56"/>
      <c r="B110" s="59"/>
      <c r="C110" s="58"/>
      <c r="D110" s="36" t="s">
        <v>270</v>
      </c>
      <c r="E110" s="37"/>
    </row>
    <row r="111" spans="1:7" s="47" customFormat="1">
      <c r="A111" s="25" t="s">
        <v>271</v>
      </c>
      <c r="B111" s="55">
        <v>135</v>
      </c>
      <c r="C111" s="16" t="s">
        <v>102</v>
      </c>
      <c r="D111" s="13" t="s">
        <v>272</v>
      </c>
      <c r="E111" s="14"/>
      <c r="G111" s="47" t="str">
        <f>D111&amp;D112&amp;D113</f>
        <v xml:space="preserve"> スプーン 湯 湯を入れることのできるコップや入れ物</v>
      </c>
    </row>
    <row r="112" spans="1:7" s="47" customFormat="1">
      <c r="A112" s="25"/>
      <c r="B112" s="55"/>
      <c r="C112" s="16"/>
      <c r="D112" s="25" t="s">
        <v>263</v>
      </c>
      <c r="E112" s="33"/>
    </row>
    <row r="113" spans="1:7" s="47" customFormat="1">
      <c r="A113" s="25"/>
      <c r="B113" s="54"/>
      <c r="C113" s="11"/>
      <c r="D113" s="18" t="s">
        <v>274</v>
      </c>
      <c r="E113" s="19"/>
    </row>
    <row r="114" spans="1:7" s="47" customFormat="1">
      <c r="A114" s="25"/>
      <c r="B114" s="31">
        <v>137</v>
      </c>
      <c r="C114" s="10" t="s">
        <v>238</v>
      </c>
      <c r="D114" s="24" t="s">
        <v>275</v>
      </c>
      <c r="E114" s="20"/>
      <c r="G114" s="47" t="str">
        <f>D114&amp;D115&amp;D116&amp;D117&amp;D118</f>
        <v xml:space="preserve"> 金属の棒 金属の板 示温インク スタンド（共通） 加熱器具（共通）</v>
      </c>
    </row>
    <row r="115" spans="1:7" s="47" customFormat="1">
      <c r="A115" s="25"/>
      <c r="B115" s="55"/>
      <c r="C115" s="16"/>
      <c r="D115" s="13" t="s">
        <v>276</v>
      </c>
      <c r="E115" s="14"/>
    </row>
    <row r="116" spans="1:7" s="47" customFormat="1">
      <c r="A116" s="25"/>
      <c r="B116" s="55"/>
      <c r="C116" s="16"/>
      <c r="D116" s="15" t="s">
        <v>277</v>
      </c>
      <c r="E116" s="17"/>
    </row>
    <row r="117" spans="1:7" s="47" customFormat="1">
      <c r="A117" s="25"/>
      <c r="B117" s="55"/>
      <c r="C117" s="16"/>
      <c r="D117" s="15" t="s">
        <v>278</v>
      </c>
      <c r="E117" s="17"/>
    </row>
    <row r="118" spans="1:7" s="47" customFormat="1">
      <c r="A118" s="25"/>
      <c r="B118" s="54"/>
      <c r="C118" s="11"/>
      <c r="D118" s="21" t="s">
        <v>279</v>
      </c>
      <c r="E118" s="22"/>
    </row>
    <row r="119" spans="1:7" s="47" customFormat="1">
      <c r="A119" s="25"/>
      <c r="B119" s="55">
        <v>139</v>
      </c>
      <c r="C119" s="16" t="s">
        <v>224</v>
      </c>
      <c r="D119" s="14" t="s">
        <v>280</v>
      </c>
      <c r="E119" s="14"/>
      <c r="G119" s="47" t="str">
        <f>D119&amp;D120&amp;D121&amp;D122&amp;D123&amp;D124</f>
        <v xml:space="preserve"> 温度計（共通） 線香 電熱器 ガスマッチ もえさし入れ ぬれぞうきん</v>
      </c>
    </row>
    <row r="120" spans="1:7" s="47" customFormat="1">
      <c r="A120" s="25"/>
      <c r="B120" s="55"/>
      <c r="C120" s="16"/>
      <c r="D120" s="17" t="s">
        <v>281</v>
      </c>
      <c r="E120" s="17"/>
    </row>
    <row r="121" spans="1:7" s="47" customFormat="1">
      <c r="A121" s="25"/>
      <c r="B121" s="55"/>
      <c r="C121" s="16"/>
      <c r="D121" s="17" t="s">
        <v>282</v>
      </c>
      <c r="E121" s="17"/>
    </row>
    <row r="122" spans="1:7" s="47" customFormat="1">
      <c r="A122" s="25"/>
      <c r="B122" s="55"/>
      <c r="C122" s="16"/>
      <c r="D122" s="17" t="s">
        <v>283</v>
      </c>
      <c r="E122" s="17"/>
    </row>
    <row r="123" spans="1:7" s="47" customFormat="1">
      <c r="A123" s="25"/>
      <c r="B123" s="55"/>
      <c r="C123" s="16"/>
      <c r="D123" s="19" t="s">
        <v>284</v>
      </c>
      <c r="E123" s="19"/>
    </row>
    <row r="124" spans="1:7" s="47" customFormat="1">
      <c r="A124" s="25"/>
      <c r="B124" s="55"/>
      <c r="C124" s="11"/>
      <c r="D124" s="19" t="s">
        <v>285</v>
      </c>
      <c r="E124" s="19"/>
    </row>
    <row r="125" spans="1:7" s="47" customFormat="1">
      <c r="A125" s="25"/>
      <c r="B125" s="31">
        <v>143</v>
      </c>
      <c r="C125" s="10" t="s">
        <v>225</v>
      </c>
      <c r="D125" s="24" t="s">
        <v>232</v>
      </c>
      <c r="E125" s="20"/>
      <c r="G125" s="47" t="str">
        <f>D125&amp;D126&amp;D127&amp;D128&amp;D129&amp;D130</f>
        <v xml:space="preserve"> ビーカー 示温インク 絵の具 加熱器具（共通） 金網 保護めがね</v>
      </c>
    </row>
    <row r="126" spans="1:7" s="47" customFormat="1">
      <c r="A126" s="25"/>
      <c r="B126" s="55"/>
      <c r="C126" s="16"/>
      <c r="D126" s="13" t="s">
        <v>286</v>
      </c>
      <c r="E126" s="14"/>
    </row>
    <row r="127" spans="1:7" s="47" customFormat="1">
      <c r="A127" s="25"/>
      <c r="B127" s="55"/>
      <c r="C127" s="16"/>
      <c r="D127" s="13" t="s">
        <v>287</v>
      </c>
      <c r="E127" s="14"/>
    </row>
    <row r="128" spans="1:7" s="47" customFormat="1">
      <c r="A128" s="25"/>
      <c r="B128" s="55"/>
      <c r="C128" s="16"/>
      <c r="D128" s="17" t="s">
        <v>279</v>
      </c>
      <c r="E128" s="17"/>
    </row>
    <row r="129" spans="1:7" s="47" customFormat="1">
      <c r="A129" s="25"/>
      <c r="B129" s="55"/>
      <c r="C129" s="16"/>
      <c r="D129" s="17" t="s">
        <v>288</v>
      </c>
      <c r="E129" s="17"/>
    </row>
    <row r="130" spans="1:7" s="47" customFormat="1">
      <c r="A130" s="13"/>
      <c r="B130" s="54"/>
      <c r="C130" s="11"/>
      <c r="D130" s="21" t="s">
        <v>289</v>
      </c>
      <c r="E130" s="22"/>
    </row>
    <row r="131" spans="1:7" s="47" customFormat="1">
      <c r="A131" s="23" t="s">
        <v>302</v>
      </c>
      <c r="B131" s="10">
        <v>149</v>
      </c>
      <c r="C131" s="10" t="s">
        <v>139</v>
      </c>
      <c r="D131" s="20" t="s">
        <v>15</v>
      </c>
      <c r="E131" s="20"/>
      <c r="G131" s="47" t="str">
        <f>D131&amp;D132&amp;D133&amp;D134</f>
        <v xml:space="preserve"> 方位磁針（共通） 星座早見 記録カード 懐中電灯</v>
      </c>
    </row>
    <row r="132" spans="1:7" s="47" customFormat="1">
      <c r="A132" s="25"/>
      <c r="B132" s="16"/>
      <c r="C132" s="16"/>
      <c r="D132" s="14" t="s">
        <v>236</v>
      </c>
      <c r="E132" s="14"/>
    </row>
    <row r="133" spans="1:7" s="47" customFormat="1">
      <c r="A133" s="25"/>
      <c r="B133" s="16"/>
      <c r="C133" s="16"/>
      <c r="D133" s="17" t="s">
        <v>130</v>
      </c>
      <c r="E133" s="17"/>
    </row>
    <row r="134" spans="1:7" s="47" customFormat="1">
      <c r="A134" s="56"/>
      <c r="B134" s="11"/>
      <c r="C134" s="11"/>
      <c r="D134" s="18" t="s">
        <v>235</v>
      </c>
      <c r="E134" s="19"/>
    </row>
    <row r="135" spans="1:7" s="47" customFormat="1">
      <c r="A135" s="57" t="s">
        <v>303</v>
      </c>
      <c r="B135" s="10">
        <v>153</v>
      </c>
      <c r="C135" s="10" t="s">
        <v>139</v>
      </c>
      <c r="D135" s="24" t="s">
        <v>145</v>
      </c>
      <c r="E135" s="20"/>
      <c r="G135" s="47" t="str">
        <f>D135&amp;D136&amp;D137</f>
        <v xml:space="preserve"> 温度計（共通） 虫めがね（共通） 記録カード</v>
      </c>
    </row>
    <row r="136" spans="1:7" s="47" customFormat="1">
      <c r="A136" s="25"/>
      <c r="B136" s="16"/>
      <c r="C136" s="16"/>
      <c r="D136" s="25" t="s">
        <v>5</v>
      </c>
      <c r="E136" s="17"/>
    </row>
    <row r="137" spans="1:7" s="47" customFormat="1">
      <c r="A137" s="51"/>
      <c r="B137" s="11"/>
      <c r="C137" s="11"/>
      <c r="D137" s="36" t="s">
        <v>130</v>
      </c>
      <c r="E137" s="39"/>
    </row>
    <row r="138" spans="1:7" s="47" customFormat="1">
      <c r="A138" s="23" t="s">
        <v>304</v>
      </c>
      <c r="B138" s="31">
        <v>158</v>
      </c>
      <c r="C138" s="10" t="s">
        <v>156</v>
      </c>
      <c r="D138" s="24" t="s">
        <v>305</v>
      </c>
      <c r="E138" s="20"/>
      <c r="G138" s="47" t="str">
        <f>D138&amp;D139</f>
        <v xml:space="preserve"> 鍋 加熱器具（共通）</v>
      </c>
    </row>
    <row r="139" spans="1:7" s="47" customFormat="1">
      <c r="A139" s="25"/>
      <c r="B139" s="54"/>
      <c r="C139" s="11"/>
      <c r="D139" s="25" t="s">
        <v>279</v>
      </c>
      <c r="E139" s="33"/>
    </row>
    <row r="140" spans="1:7" s="47" customFormat="1">
      <c r="A140" s="25"/>
      <c r="B140" s="31">
        <v>161</v>
      </c>
      <c r="C140" s="10" t="s">
        <v>238</v>
      </c>
      <c r="D140" s="24" t="s">
        <v>232</v>
      </c>
      <c r="E140" s="20"/>
      <c r="G140" s="47" t="str">
        <f>D140&amp;D141&amp;D142&amp;D143&amp;D144&amp;D145&amp;D146&amp;D147&amp;D148</f>
        <v xml:space="preserve"> ビーカー 沸騰石 温度計（共通） スタンド（共通） 加熱器具（共通） アルミニウムはく 金網 ストップウォッチ（共通） 保護めがね</v>
      </c>
    </row>
    <row r="141" spans="1:7" s="47" customFormat="1">
      <c r="A141" s="25"/>
      <c r="B141" s="55"/>
      <c r="C141" s="16"/>
      <c r="D141" s="13" t="s">
        <v>306</v>
      </c>
      <c r="E141" s="14"/>
    </row>
    <row r="142" spans="1:7" s="47" customFormat="1">
      <c r="A142" s="25"/>
      <c r="B142" s="55"/>
      <c r="C142" s="16"/>
      <c r="D142" s="15" t="s">
        <v>146</v>
      </c>
      <c r="E142" s="17"/>
    </row>
    <row r="143" spans="1:7" s="47" customFormat="1">
      <c r="A143" s="25"/>
      <c r="B143" s="55"/>
      <c r="C143" s="16"/>
      <c r="D143" s="15" t="s">
        <v>278</v>
      </c>
      <c r="E143" s="17"/>
    </row>
    <row r="144" spans="1:7" s="47" customFormat="1">
      <c r="A144" s="25"/>
      <c r="B144" s="55"/>
      <c r="C144" s="16"/>
      <c r="D144" s="13" t="s">
        <v>279</v>
      </c>
      <c r="E144" s="14"/>
    </row>
    <row r="145" spans="1:7" s="47" customFormat="1">
      <c r="A145" s="25"/>
      <c r="B145" s="55"/>
      <c r="C145" s="16"/>
      <c r="D145" s="13" t="s">
        <v>25</v>
      </c>
      <c r="E145" s="14"/>
    </row>
    <row r="146" spans="1:7" s="47" customFormat="1">
      <c r="A146" s="25"/>
      <c r="B146" s="55"/>
      <c r="C146" s="16"/>
      <c r="D146" s="15" t="s">
        <v>288</v>
      </c>
      <c r="E146" s="17"/>
    </row>
    <row r="147" spans="1:7" s="47" customFormat="1">
      <c r="A147" s="25"/>
      <c r="B147" s="55"/>
      <c r="C147" s="16"/>
      <c r="D147" s="15" t="s">
        <v>19</v>
      </c>
      <c r="E147" s="17"/>
    </row>
    <row r="148" spans="1:7" s="47" customFormat="1">
      <c r="A148" s="25"/>
      <c r="B148" s="54"/>
      <c r="C148" s="11"/>
      <c r="D148" s="21" t="s">
        <v>289</v>
      </c>
      <c r="E148" s="22"/>
    </row>
    <row r="149" spans="1:7" s="47" customFormat="1">
      <c r="A149" s="25"/>
      <c r="B149" s="31">
        <v>165</v>
      </c>
      <c r="C149" s="10" t="s">
        <v>224</v>
      </c>
      <c r="D149" s="14" t="s">
        <v>232</v>
      </c>
      <c r="E149" s="14"/>
      <c r="G149" s="47" t="str">
        <f>D149&amp;D150&amp;D151&amp;D152&amp;D153&amp;D154&amp;D155&amp;D156&amp;D157&amp;D158&amp;D159&amp;D160</f>
        <v xml:space="preserve"> ビーカー 沸騰石 金属のスプーン スタンド（共通） 加熱器具（共通） アルミニウムはく シリコンチューブ（曲がるストロー） ろうと ポリエチレンの袋 モール 金網 保護めがね</v>
      </c>
    </row>
    <row r="150" spans="1:7" s="47" customFormat="1">
      <c r="A150" s="25"/>
      <c r="B150" s="55"/>
      <c r="C150" s="16"/>
      <c r="D150" s="17" t="s">
        <v>306</v>
      </c>
      <c r="E150" s="17"/>
    </row>
    <row r="151" spans="1:7" s="47" customFormat="1">
      <c r="A151" s="25"/>
      <c r="B151" s="55"/>
      <c r="C151" s="16"/>
      <c r="D151" s="17" t="s">
        <v>308</v>
      </c>
      <c r="E151" s="17"/>
    </row>
    <row r="152" spans="1:7" s="47" customFormat="1">
      <c r="A152" s="25"/>
      <c r="B152" s="55"/>
      <c r="C152" s="16"/>
      <c r="D152" s="17" t="s">
        <v>278</v>
      </c>
      <c r="E152" s="17"/>
    </row>
    <row r="153" spans="1:7" s="47" customFormat="1">
      <c r="A153" s="25"/>
      <c r="B153" s="55"/>
      <c r="C153" s="16"/>
      <c r="D153" s="19" t="s">
        <v>279</v>
      </c>
      <c r="E153" s="19"/>
    </row>
    <row r="154" spans="1:7" s="47" customFormat="1">
      <c r="A154" s="25"/>
      <c r="B154" s="55"/>
      <c r="C154" s="16"/>
      <c r="D154" s="17" t="s">
        <v>25</v>
      </c>
      <c r="E154" s="17"/>
    </row>
    <row r="155" spans="1:7" s="47" customFormat="1">
      <c r="A155" s="25"/>
      <c r="B155" s="55"/>
      <c r="C155" s="16"/>
      <c r="D155" s="17" t="s">
        <v>309</v>
      </c>
      <c r="E155" s="17"/>
    </row>
    <row r="156" spans="1:7" s="47" customFormat="1">
      <c r="A156" s="25"/>
      <c r="B156" s="55"/>
      <c r="C156" s="16"/>
      <c r="D156" s="17" t="s">
        <v>210</v>
      </c>
      <c r="E156" s="17"/>
    </row>
    <row r="157" spans="1:7" s="47" customFormat="1">
      <c r="A157" s="25"/>
      <c r="B157" s="55"/>
      <c r="C157" s="16"/>
      <c r="D157" s="17" t="s">
        <v>310</v>
      </c>
      <c r="E157" s="17"/>
    </row>
    <row r="158" spans="1:7" s="47" customFormat="1">
      <c r="A158" s="25"/>
      <c r="B158" s="55"/>
      <c r="C158" s="16"/>
      <c r="D158" s="19" t="s">
        <v>185</v>
      </c>
      <c r="E158" s="19"/>
    </row>
    <row r="159" spans="1:7" s="47" customFormat="1">
      <c r="A159" s="25"/>
      <c r="B159" s="55"/>
      <c r="C159" s="16"/>
      <c r="D159" s="19" t="s">
        <v>288</v>
      </c>
      <c r="E159" s="19"/>
    </row>
    <row r="160" spans="1:7" s="47" customFormat="1">
      <c r="A160" s="25"/>
      <c r="B160" s="54"/>
      <c r="C160" s="11"/>
      <c r="D160" s="19" t="s">
        <v>289</v>
      </c>
      <c r="E160" s="19"/>
    </row>
    <row r="161" spans="1:7" s="47" customFormat="1">
      <c r="A161" s="25"/>
      <c r="B161" s="31">
        <v>169</v>
      </c>
      <c r="C161" s="10" t="s">
        <v>225</v>
      </c>
      <c r="D161" s="24" t="s">
        <v>232</v>
      </c>
      <c r="E161" s="20"/>
      <c r="G161" s="47" t="str">
        <f>D161&amp;D162&amp;D163&amp;D164&amp;D165&amp;D166&amp;D167&amp;D168&amp;D169</f>
        <v xml:space="preserve"> ビーカー 氷 食塩 水と氷を入れる容器 棒温度計（共通） 試験管 スタンド ストップウォッチ（共通） ストロー</v>
      </c>
    </row>
    <row r="162" spans="1:7" s="47" customFormat="1">
      <c r="A162" s="25"/>
      <c r="B162" s="55"/>
      <c r="C162" s="16"/>
      <c r="D162" s="13" t="s">
        <v>311</v>
      </c>
      <c r="E162" s="14"/>
    </row>
    <row r="163" spans="1:7" s="47" customFormat="1">
      <c r="A163" s="25"/>
      <c r="B163" s="55"/>
      <c r="C163" s="16"/>
      <c r="D163" s="13" t="s">
        <v>312</v>
      </c>
      <c r="E163" s="14"/>
    </row>
    <row r="164" spans="1:7" s="47" customFormat="1">
      <c r="A164" s="25"/>
      <c r="B164" s="55"/>
      <c r="C164" s="16"/>
      <c r="D164" s="17" t="s">
        <v>313</v>
      </c>
      <c r="E164" s="17"/>
    </row>
    <row r="165" spans="1:7" s="47" customFormat="1">
      <c r="A165" s="25"/>
      <c r="B165" s="55"/>
      <c r="C165" s="16"/>
      <c r="D165" s="17" t="s">
        <v>314</v>
      </c>
      <c r="E165" s="17"/>
    </row>
    <row r="166" spans="1:7" s="47" customFormat="1">
      <c r="A166" s="25"/>
      <c r="B166" s="55"/>
      <c r="C166" s="16"/>
      <c r="D166" s="13" t="s">
        <v>260</v>
      </c>
      <c r="E166" s="14"/>
    </row>
    <row r="167" spans="1:7" s="47" customFormat="1">
      <c r="A167" s="25"/>
      <c r="B167" s="55"/>
      <c r="C167" s="16"/>
      <c r="D167" s="13" t="s">
        <v>229</v>
      </c>
      <c r="E167" s="14"/>
    </row>
    <row r="168" spans="1:7" s="47" customFormat="1">
      <c r="A168" s="25"/>
      <c r="B168" s="55"/>
      <c r="C168" s="16"/>
      <c r="D168" s="17" t="s">
        <v>19</v>
      </c>
      <c r="E168" s="17"/>
    </row>
    <row r="169" spans="1:7" s="47" customFormat="1">
      <c r="A169" s="51"/>
      <c r="B169" s="54"/>
      <c r="C169" s="11"/>
      <c r="D169" s="21" t="s">
        <v>315</v>
      </c>
      <c r="E169" s="22"/>
    </row>
    <row r="445" spans="1:3">
      <c r="A445" s="30"/>
      <c r="C445" s="46"/>
    </row>
  </sheetData>
  <customSheetViews>
    <customSheetView guid="{C95916E1-876D-469F-A268-D7CFA0AA6166}" showPageBreaks="1" printArea="1" view="pageBreakPreview" topLeftCell="A162">
      <selection activeCell="E178" sqref="E178"/>
      <rowBreaks count="3" manualBreakCount="3">
        <brk id="43" max="5" man="1"/>
        <brk id="83" max="5" man="1"/>
        <brk id="139" max="16383" man="1"/>
      </rowBreaks>
      <pageMargins left="0.39370078740157483" right="0.19685039370078741" top="0.19685039370078741" bottom="0.19685039370078741" header="0" footer="0"/>
      <pageSetup paperSize="9" scale="77" orientation="portrait" r:id="rId1"/>
    </customSheetView>
  </customSheetViews>
  <mergeCells count="2">
    <mergeCell ref="A1:A2"/>
    <mergeCell ref="C1:C2"/>
  </mergeCells>
  <phoneticPr fontId="1"/>
  <printOptions horizontalCentered="1"/>
  <pageMargins left="0.39370078740157483" right="0.19685039370078741" top="0.59055118110236227" bottom="0.39370078740157483" header="0.19685039370078741" footer="7.874015748031496E-2"/>
  <pageSetup paperSize="9" scale="95" orientation="portrait" r:id="rId2"/>
  <headerFooter>
    <oddHeader>&amp;L&amp;"BIZ UDPゴシック,太字"&amp;16  ４年生&amp;R&amp;"BIZ UDPゴシック,標準"理科室整理状況報告</oddHeader>
    <oddFooter>&amp;C&amp;P</oddFooter>
  </headerFooter>
  <rowBreaks count="3" manualBreakCount="3">
    <brk id="81" max="4" man="1"/>
    <brk id="110" max="4" man="1"/>
    <brk id="1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5186-7D37-4A92-8B60-41328FFBC82A}">
  <dimension ref="A1:G400"/>
  <sheetViews>
    <sheetView view="pageBreakPreview" zoomScaleNormal="100" zoomScaleSheetLayoutView="100" workbookViewId="0">
      <selection activeCell="F2" sqref="F2"/>
    </sheetView>
  </sheetViews>
  <sheetFormatPr defaultRowHeight="18"/>
  <cols>
    <col min="1" max="1" width="24" style="7" customWidth="1"/>
    <col min="2" max="2" width="7.09765625" style="7" customWidth="1"/>
    <col min="3" max="3" width="15.3984375" style="7" bestFit="1" customWidth="1"/>
    <col min="4" max="4" width="38.19921875" style="7" customWidth="1"/>
    <col min="5" max="5" width="9.296875" style="7" bestFit="1" customWidth="1"/>
    <col min="6" max="6" width="8.796875" style="9"/>
    <col min="7" max="7" width="8.796875" style="7" hidden="1" customWidth="1"/>
    <col min="8" max="16384" width="8.796875" style="7"/>
  </cols>
  <sheetData>
    <row r="1" spans="1:7">
      <c r="A1" s="201" t="s">
        <v>0</v>
      </c>
      <c r="B1" s="10" t="s">
        <v>1</v>
      </c>
      <c r="C1" s="201" t="s">
        <v>86</v>
      </c>
      <c r="D1" s="10" t="s">
        <v>82</v>
      </c>
      <c r="E1" s="10" t="s">
        <v>4</v>
      </c>
    </row>
    <row r="2" spans="1:7">
      <c r="A2" s="203"/>
      <c r="B2" s="11" t="s">
        <v>2</v>
      </c>
      <c r="C2" s="203"/>
      <c r="D2" s="11" t="s">
        <v>3</v>
      </c>
      <c r="E2" s="58" t="s">
        <v>80</v>
      </c>
    </row>
    <row r="3" spans="1:7" s="9" customFormat="1">
      <c r="A3" s="60" t="s">
        <v>131</v>
      </c>
      <c r="B3" s="10">
        <v>9</v>
      </c>
      <c r="C3" s="10" t="s">
        <v>153</v>
      </c>
      <c r="D3" s="24" t="s">
        <v>154</v>
      </c>
      <c r="E3" s="14"/>
      <c r="G3" s="9" t="str">
        <f>D3&amp;D4</f>
        <v xml:space="preserve"> 方位磁針（共通） 記録カード</v>
      </c>
    </row>
    <row r="4" spans="1:7" s="9" customFormat="1">
      <c r="A4" s="61"/>
      <c r="B4" s="11"/>
      <c r="C4" s="11"/>
      <c r="D4" s="22" t="s">
        <v>90</v>
      </c>
      <c r="E4" s="22"/>
    </row>
    <row r="5" spans="1:7" s="9" customFormat="1">
      <c r="A5" s="61"/>
      <c r="B5" s="10">
        <v>13</v>
      </c>
      <c r="C5" s="10" t="s">
        <v>155</v>
      </c>
      <c r="D5" s="24" t="s">
        <v>516</v>
      </c>
      <c r="E5" s="20"/>
      <c r="G5" s="9" t="str">
        <f>D5&amp;D6</f>
        <v xml:space="preserve"> コンピュータ 記録カード</v>
      </c>
    </row>
    <row r="6" spans="1:7" s="9" customFormat="1">
      <c r="A6" s="62"/>
      <c r="B6" s="11"/>
      <c r="C6" s="11"/>
      <c r="D6" s="22" t="s">
        <v>90</v>
      </c>
      <c r="E6" s="22"/>
    </row>
    <row r="7" spans="1:7" s="9" customFormat="1" ht="18" customHeight="1">
      <c r="A7" s="60" t="s">
        <v>132</v>
      </c>
      <c r="B7" s="10">
        <v>14</v>
      </c>
      <c r="C7" s="10" t="s">
        <v>102</v>
      </c>
      <c r="D7" s="24" t="s">
        <v>41</v>
      </c>
      <c r="E7" s="20"/>
      <c r="G7" s="9" t="str">
        <f>D7&amp;D8&amp;D9&amp;D10&amp;D11&amp;D12&amp;D13</f>
        <v xml:space="preserve"> インゲンマメの種子 プラスチックの入れ物 脱脂綿 箱 棒温度計(共通) 記録カード バーミキュライト</v>
      </c>
    </row>
    <row r="8" spans="1:7" s="9" customFormat="1">
      <c r="A8" s="61"/>
      <c r="B8" s="16">
        <v>25</v>
      </c>
      <c r="C8" s="16" t="s">
        <v>345</v>
      </c>
      <c r="D8" s="15" t="s">
        <v>159</v>
      </c>
      <c r="E8" s="17"/>
    </row>
    <row r="9" spans="1:7" s="9" customFormat="1">
      <c r="A9" s="61"/>
      <c r="B9" s="16"/>
      <c r="C9" s="16"/>
      <c r="D9" s="15" t="s">
        <v>160</v>
      </c>
      <c r="E9" s="17"/>
    </row>
    <row r="10" spans="1:7" s="9" customFormat="1">
      <c r="A10" s="61"/>
      <c r="B10" s="16"/>
      <c r="C10" s="16"/>
      <c r="D10" s="15" t="s">
        <v>161</v>
      </c>
      <c r="E10" s="17"/>
    </row>
    <row r="11" spans="1:7" s="9" customFormat="1">
      <c r="A11" s="61"/>
      <c r="B11" s="16"/>
      <c r="C11" s="16"/>
      <c r="D11" s="17" t="s">
        <v>166</v>
      </c>
      <c r="E11" s="17"/>
    </row>
    <row r="12" spans="1:7" s="9" customFormat="1">
      <c r="A12" s="61"/>
      <c r="B12" s="16"/>
      <c r="C12" s="16"/>
      <c r="D12" s="17" t="s">
        <v>180</v>
      </c>
      <c r="E12" s="17"/>
    </row>
    <row r="13" spans="1:7" s="9" customFormat="1">
      <c r="A13" s="61"/>
      <c r="B13" s="11"/>
      <c r="C13" s="11"/>
      <c r="D13" s="21" t="s">
        <v>157</v>
      </c>
      <c r="E13" s="22"/>
    </row>
    <row r="14" spans="1:7" s="9" customFormat="1">
      <c r="A14" s="61"/>
      <c r="B14" s="10">
        <v>29</v>
      </c>
      <c r="C14" s="10" t="s">
        <v>167</v>
      </c>
      <c r="D14" s="20" t="s">
        <v>168</v>
      </c>
      <c r="E14" s="20"/>
      <c r="G14" s="9" t="str">
        <f>D14&amp;D15&amp;D16&amp;D17&amp;D18&amp;D19</f>
        <v xml:space="preserve"> インゲンマメの苗 インゲンマメの種子 カッターナイフ うすいヨウ素液（薬品庫） ペトリ皿（共通） 記録カード</v>
      </c>
    </row>
    <row r="15" spans="1:7" s="9" customFormat="1">
      <c r="A15" s="61"/>
      <c r="B15" s="16"/>
      <c r="C15" s="16"/>
      <c r="D15" s="17" t="s">
        <v>169</v>
      </c>
      <c r="E15" s="17"/>
    </row>
    <row r="16" spans="1:7" s="9" customFormat="1">
      <c r="A16" s="61"/>
      <c r="B16" s="16"/>
      <c r="C16" s="16"/>
      <c r="D16" s="15" t="s">
        <v>170</v>
      </c>
      <c r="E16" s="17"/>
    </row>
    <row r="17" spans="1:7" s="9" customFormat="1">
      <c r="A17" s="61"/>
      <c r="B17" s="16"/>
      <c r="C17" s="16"/>
      <c r="D17" s="17" t="s">
        <v>172</v>
      </c>
      <c r="E17" s="17"/>
    </row>
    <row r="18" spans="1:7" s="9" customFormat="1">
      <c r="A18" s="61"/>
      <c r="B18" s="16"/>
      <c r="C18" s="16"/>
      <c r="D18" s="17" t="s">
        <v>171</v>
      </c>
      <c r="E18" s="17"/>
    </row>
    <row r="19" spans="1:7" s="9" customFormat="1">
      <c r="A19" s="61"/>
      <c r="B19" s="11"/>
      <c r="C19" s="11"/>
      <c r="D19" s="21" t="s">
        <v>180</v>
      </c>
      <c r="E19" s="22"/>
    </row>
    <row r="20" spans="1:7" s="9" customFormat="1">
      <c r="A20" s="61"/>
      <c r="B20" s="10">
        <v>33</v>
      </c>
      <c r="C20" s="10" t="s">
        <v>173</v>
      </c>
      <c r="D20" s="20" t="s">
        <v>558</v>
      </c>
      <c r="E20" s="20"/>
      <c r="G20" s="9" t="str">
        <f>D20&amp;D21&amp;D22&amp;D23</f>
        <v xml:space="preserve"> インゲンマメの苗（育ち方が同じぐらいのもの） 液体肥料 箱(おおい) 記録カード</v>
      </c>
    </row>
    <row r="21" spans="1:7" s="9" customFormat="1">
      <c r="A21" s="61"/>
      <c r="B21" s="16"/>
      <c r="C21" s="16"/>
      <c r="D21" s="17" t="s">
        <v>174</v>
      </c>
      <c r="E21" s="17"/>
    </row>
    <row r="22" spans="1:7" s="9" customFormat="1">
      <c r="A22" s="61"/>
      <c r="B22" s="16"/>
      <c r="C22" s="16"/>
      <c r="D22" s="15" t="s">
        <v>175</v>
      </c>
      <c r="E22" s="17"/>
    </row>
    <row r="23" spans="1:7" s="9" customFormat="1">
      <c r="A23" s="62"/>
      <c r="B23" s="11"/>
      <c r="C23" s="11"/>
      <c r="D23" s="21" t="s">
        <v>180</v>
      </c>
      <c r="E23" s="22"/>
    </row>
    <row r="24" spans="1:7" s="9" customFormat="1">
      <c r="A24" s="60" t="s">
        <v>133</v>
      </c>
      <c r="B24" s="10">
        <v>43</v>
      </c>
      <c r="C24" s="10" t="s">
        <v>153</v>
      </c>
      <c r="D24" s="24" t="s">
        <v>176</v>
      </c>
      <c r="E24" s="20"/>
      <c r="G24" s="9" t="str">
        <f>D24&amp;D25&amp;D26&amp;D27&amp;D28</f>
        <v xml:space="preserve"> ペトリ皿（共通） ピンセット（共通） 顕微鏡（共通）（または、解剖顕微鏡　双眼実体顕微鏡） 記録カード</v>
      </c>
    </row>
    <row r="25" spans="1:7" s="9" customFormat="1">
      <c r="A25" s="61"/>
      <c r="B25" s="16"/>
      <c r="C25" s="16"/>
      <c r="D25" s="15" t="s">
        <v>177</v>
      </c>
      <c r="E25" s="17"/>
    </row>
    <row r="26" spans="1:7" s="9" customFormat="1">
      <c r="A26" s="61"/>
      <c r="B26" s="16"/>
      <c r="C26" s="16"/>
      <c r="D26" s="15" t="s">
        <v>178</v>
      </c>
      <c r="E26" s="17"/>
    </row>
    <row r="27" spans="1:7" s="9" customFormat="1">
      <c r="A27" s="61"/>
      <c r="B27" s="16"/>
      <c r="C27" s="16"/>
      <c r="D27" s="18" t="s">
        <v>83</v>
      </c>
      <c r="E27" s="17"/>
    </row>
    <row r="28" spans="1:7" s="9" customFormat="1">
      <c r="A28" s="61"/>
      <c r="B28" s="11"/>
      <c r="C28" s="11"/>
      <c r="D28" s="21" t="s">
        <v>328</v>
      </c>
      <c r="E28" s="17"/>
    </row>
    <row r="29" spans="1:7" s="9" customFormat="1">
      <c r="A29" s="60" t="s">
        <v>134</v>
      </c>
      <c r="B29" s="10">
        <v>54</v>
      </c>
      <c r="C29" s="10" t="s">
        <v>153</v>
      </c>
      <c r="D29" s="24" t="s">
        <v>91</v>
      </c>
      <c r="E29" s="20"/>
      <c r="G29" s="9" t="str">
        <f>D29&amp;D30&amp;D31&amp;D32</f>
        <v xml:space="preserve"> 虫めがね（共通） ピンセット（共通） はさみ 記録カード</v>
      </c>
    </row>
    <row r="30" spans="1:7" s="9" customFormat="1">
      <c r="A30" s="61"/>
      <c r="B30" s="16"/>
      <c r="C30" s="16"/>
      <c r="D30" s="17" t="s">
        <v>177</v>
      </c>
      <c r="E30" s="17"/>
    </row>
    <row r="31" spans="1:7" s="9" customFormat="1">
      <c r="A31" s="61"/>
      <c r="B31" s="16"/>
      <c r="C31" s="16"/>
      <c r="D31" s="17" t="s">
        <v>179</v>
      </c>
      <c r="E31" s="17"/>
    </row>
    <row r="32" spans="1:7" s="9" customFormat="1">
      <c r="A32" s="61"/>
      <c r="B32" s="53"/>
      <c r="C32" s="53"/>
      <c r="D32" s="17" t="s">
        <v>180</v>
      </c>
      <c r="E32" s="17"/>
    </row>
    <row r="33" spans="1:7" s="9" customFormat="1">
      <c r="A33" s="61"/>
      <c r="B33" s="10">
        <v>56</v>
      </c>
      <c r="C33" s="10" t="s">
        <v>155</v>
      </c>
      <c r="D33" s="24" t="s">
        <v>178</v>
      </c>
      <c r="E33" s="20"/>
      <c r="G33" s="9" t="str">
        <f>D33&amp;D34&amp;D35&amp;D36</f>
        <v xml:space="preserve"> 顕微鏡（共通） スライドガラス（共通） セロハンテープ 記録カード</v>
      </c>
    </row>
    <row r="34" spans="1:7" s="9" customFormat="1">
      <c r="A34" s="61"/>
      <c r="B34" s="16"/>
      <c r="C34" s="16"/>
      <c r="D34" s="15" t="s">
        <v>182</v>
      </c>
      <c r="E34" s="17"/>
    </row>
    <row r="35" spans="1:7" s="9" customFormat="1">
      <c r="A35" s="61"/>
      <c r="B35" s="16"/>
      <c r="C35" s="16"/>
      <c r="D35" s="15" t="s">
        <v>181</v>
      </c>
      <c r="E35" s="17"/>
    </row>
    <row r="36" spans="1:7" s="9" customFormat="1">
      <c r="A36" s="61"/>
      <c r="B36" s="11"/>
      <c r="C36" s="11"/>
      <c r="D36" s="21" t="s">
        <v>90</v>
      </c>
      <c r="E36" s="22"/>
    </row>
    <row r="37" spans="1:7" s="9" customFormat="1">
      <c r="A37" s="61"/>
      <c r="B37" s="10">
        <v>59</v>
      </c>
      <c r="C37" s="10" t="s">
        <v>183</v>
      </c>
      <c r="D37" s="24" t="s">
        <v>184</v>
      </c>
      <c r="E37" s="20"/>
      <c r="G37" s="9" t="str">
        <f>D37&amp;D38&amp;D39&amp;D40&amp;D41&amp;D42</f>
        <v xml:space="preserve"> 紙袋 モール セロハンテープ 筆 記録カード スライドガラス（共通）</v>
      </c>
    </row>
    <row r="38" spans="1:7" s="9" customFormat="1">
      <c r="A38" s="61"/>
      <c r="B38" s="16"/>
      <c r="C38" s="16"/>
      <c r="D38" s="15" t="s">
        <v>186</v>
      </c>
      <c r="E38" s="17"/>
    </row>
    <row r="39" spans="1:7" s="9" customFormat="1">
      <c r="A39" s="61"/>
      <c r="B39" s="16"/>
      <c r="C39" s="16"/>
      <c r="D39" s="15" t="s">
        <v>181</v>
      </c>
      <c r="E39" s="17"/>
    </row>
    <row r="40" spans="1:7" s="9" customFormat="1">
      <c r="A40" s="61"/>
      <c r="B40" s="16"/>
      <c r="C40" s="16"/>
      <c r="D40" s="15" t="s">
        <v>329</v>
      </c>
      <c r="E40" s="17"/>
    </row>
    <row r="41" spans="1:7" s="9" customFormat="1">
      <c r="A41" s="61"/>
      <c r="B41" s="16"/>
      <c r="C41" s="16"/>
      <c r="D41" s="15" t="s">
        <v>90</v>
      </c>
      <c r="E41" s="17"/>
    </row>
    <row r="42" spans="1:7" s="9" customFormat="1">
      <c r="A42" s="62"/>
      <c r="B42" s="11"/>
      <c r="C42" s="11"/>
      <c r="D42" s="21" t="s">
        <v>187</v>
      </c>
      <c r="E42" s="22"/>
    </row>
    <row r="43" spans="1:7" s="9" customFormat="1">
      <c r="A43" s="50" t="s">
        <v>135</v>
      </c>
      <c r="B43" s="10">
        <v>66</v>
      </c>
      <c r="C43" s="10" t="s">
        <v>139</v>
      </c>
      <c r="D43" s="24" t="s">
        <v>90</v>
      </c>
      <c r="E43" s="20"/>
      <c r="G43" s="9" t="str">
        <f>D43</f>
        <v xml:space="preserve"> 記録カード</v>
      </c>
    </row>
    <row r="44" spans="1:7" s="9" customFormat="1">
      <c r="A44" s="60" t="s">
        <v>140</v>
      </c>
      <c r="B44" s="10">
        <v>79</v>
      </c>
      <c r="C44" s="10" t="s">
        <v>183</v>
      </c>
      <c r="D44" s="24" t="s">
        <v>188</v>
      </c>
      <c r="E44" s="20"/>
      <c r="G44" s="9" t="str">
        <f>D44&amp;D45&amp;D46&amp;D47</f>
        <v xml:space="preserve"> バットなどの箱 洗浄びん 土に砂を混ぜた物 記録カード</v>
      </c>
    </row>
    <row r="45" spans="1:7" s="9" customFormat="1">
      <c r="A45" s="61"/>
      <c r="B45" s="16"/>
      <c r="C45" s="16"/>
      <c r="D45" s="15" t="s">
        <v>189</v>
      </c>
      <c r="E45" s="17"/>
    </row>
    <row r="46" spans="1:7" s="9" customFormat="1">
      <c r="A46" s="61"/>
      <c r="B46" s="16"/>
      <c r="C46" s="16"/>
      <c r="D46" s="15" t="s">
        <v>190</v>
      </c>
      <c r="E46" s="17"/>
    </row>
    <row r="47" spans="1:7" s="9" customFormat="1">
      <c r="A47" s="61"/>
      <c r="B47" s="11"/>
      <c r="C47" s="11"/>
      <c r="D47" s="21" t="s">
        <v>90</v>
      </c>
      <c r="E47" s="22"/>
    </row>
    <row r="48" spans="1:7" s="9" customFormat="1">
      <c r="A48" s="61"/>
      <c r="B48" s="10">
        <v>83</v>
      </c>
      <c r="C48" s="10" t="s">
        <v>167</v>
      </c>
      <c r="D48" s="24" t="s">
        <v>188</v>
      </c>
      <c r="E48" s="20"/>
      <c r="G48" s="9" t="str">
        <f>D48&amp;D49&amp;D50&amp;D51</f>
        <v xml:space="preserve"> バットなどの箱 洗浄びん 土に砂を混ぜた物 記録カード</v>
      </c>
    </row>
    <row r="49" spans="1:7" s="9" customFormat="1">
      <c r="A49" s="61"/>
      <c r="B49" s="16"/>
      <c r="C49" s="16"/>
      <c r="D49" s="15" t="s">
        <v>189</v>
      </c>
      <c r="E49" s="17"/>
    </row>
    <row r="50" spans="1:7" s="9" customFormat="1">
      <c r="A50" s="61"/>
      <c r="B50" s="16"/>
      <c r="C50" s="16"/>
      <c r="D50" s="15" t="s">
        <v>190</v>
      </c>
      <c r="E50" s="17"/>
    </row>
    <row r="51" spans="1:7" s="9" customFormat="1">
      <c r="A51" s="62"/>
      <c r="B51" s="11"/>
      <c r="C51" s="11"/>
      <c r="D51" s="21" t="s">
        <v>90</v>
      </c>
      <c r="E51" s="22"/>
    </row>
    <row r="52" spans="1:7" s="9" customFormat="1">
      <c r="A52" s="60" t="s">
        <v>141</v>
      </c>
      <c r="B52" s="10">
        <v>94</v>
      </c>
      <c r="C52" s="10" t="s">
        <v>102</v>
      </c>
      <c r="D52" s="24" t="s">
        <v>158</v>
      </c>
      <c r="E52" s="20"/>
      <c r="G52" s="9" t="str">
        <f>D52&amp;D53&amp;D54&amp;D55&amp;D56</f>
        <v xml:space="preserve"> ビーカー（共通） 食塩（薬品庫） 割り箸 クリップ ティーバッグ</v>
      </c>
    </row>
    <row r="53" spans="1:7" s="9" customFormat="1">
      <c r="A53" s="61"/>
      <c r="B53" s="16"/>
      <c r="C53" s="16"/>
      <c r="D53" s="15" t="s">
        <v>191</v>
      </c>
      <c r="E53" s="17"/>
    </row>
    <row r="54" spans="1:7" s="9" customFormat="1">
      <c r="A54" s="61"/>
      <c r="B54" s="16"/>
      <c r="C54" s="16"/>
      <c r="D54" s="15" t="s">
        <v>192</v>
      </c>
      <c r="E54" s="17"/>
    </row>
    <row r="55" spans="1:7" s="9" customFormat="1">
      <c r="A55" s="61"/>
      <c r="B55" s="16"/>
      <c r="C55" s="16"/>
      <c r="D55" s="15" t="s">
        <v>193</v>
      </c>
      <c r="E55" s="17"/>
    </row>
    <row r="56" spans="1:7" s="9" customFormat="1">
      <c r="A56" s="61"/>
      <c r="B56" s="11"/>
      <c r="C56" s="11"/>
      <c r="D56" s="21" t="s">
        <v>194</v>
      </c>
      <c r="E56" s="22"/>
    </row>
    <row r="57" spans="1:7" s="9" customFormat="1">
      <c r="A57" s="61"/>
      <c r="B57" s="10">
        <v>97</v>
      </c>
      <c r="C57" s="10" t="s">
        <v>183</v>
      </c>
      <c r="D57" s="13" t="s">
        <v>195</v>
      </c>
      <c r="E57" s="14"/>
      <c r="G57" s="9" t="str">
        <f>D57&amp;D58&amp;D59&amp;D60&amp;D61&amp;D62&amp;D63&amp;D64&amp;D65</f>
        <v xml:space="preserve"> ビーカー（共通） ガラス棒（共通） スライドガラス（共通） 電子天秤 ふた付きの入れ物 ふた付の透明カップ 食塩（薬品庫） ミョウバン（薬品庫） 保護メガネ</v>
      </c>
    </row>
    <row r="58" spans="1:7" s="9" customFormat="1">
      <c r="A58" s="61"/>
      <c r="B58" s="16"/>
      <c r="C58" s="16"/>
      <c r="D58" s="15" t="s">
        <v>196</v>
      </c>
      <c r="E58" s="17"/>
    </row>
    <row r="59" spans="1:7" s="9" customFormat="1">
      <c r="A59" s="61"/>
      <c r="B59" s="16"/>
      <c r="C59" s="16"/>
      <c r="D59" s="15" t="s">
        <v>187</v>
      </c>
      <c r="E59" s="29"/>
    </row>
    <row r="60" spans="1:7" s="9" customFormat="1">
      <c r="A60" s="61"/>
      <c r="B60" s="16"/>
      <c r="C60" s="16"/>
      <c r="D60" s="15" t="s">
        <v>197</v>
      </c>
      <c r="E60" s="29"/>
    </row>
    <row r="61" spans="1:7" s="9" customFormat="1">
      <c r="A61" s="61"/>
      <c r="B61" s="16"/>
      <c r="C61" s="16"/>
      <c r="D61" s="18" t="s">
        <v>198</v>
      </c>
      <c r="E61" s="19"/>
    </row>
    <row r="62" spans="1:7" s="9" customFormat="1">
      <c r="A62" s="61"/>
      <c r="B62" s="16"/>
      <c r="C62" s="16"/>
      <c r="D62" s="15" t="s">
        <v>199</v>
      </c>
      <c r="E62" s="17"/>
    </row>
    <row r="63" spans="1:7" s="9" customFormat="1">
      <c r="A63" s="61"/>
      <c r="B63" s="16"/>
      <c r="C63" s="16"/>
      <c r="D63" s="15" t="s">
        <v>191</v>
      </c>
      <c r="E63" s="29"/>
    </row>
    <row r="64" spans="1:7" s="9" customFormat="1">
      <c r="A64" s="61"/>
      <c r="B64" s="16"/>
      <c r="C64" s="16"/>
      <c r="D64" s="15" t="s">
        <v>201</v>
      </c>
      <c r="E64" s="29"/>
    </row>
    <row r="65" spans="1:7" s="9" customFormat="1">
      <c r="A65" s="61"/>
      <c r="B65" s="11"/>
      <c r="C65" s="11"/>
      <c r="D65" s="15" t="s">
        <v>200</v>
      </c>
      <c r="E65" s="29"/>
    </row>
    <row r="66" spans="1:7" s="9" customFormat="1">
      <c r="A66" s="61"/>
      <c r="B66" s="10">
        <v>99</v>
      </c>
      <c r="C66" s="10" t="s">
        <v>203</v>
      </c>
      <c r="D66" s="24" t="s">
        <v>202</v>
      </c>
      <c r="E66" s="8"/>
      <c r="G66" s="9" t="str">
        <f>D66&amp;D67&amp;D68&amp;D69&amp;D70</f>
        <v xml:space="preserve"> コーヒーシュガー　片栗粉 ビーカー（共通） ガラス棒（共通） 計量スプーン 保護メガネ</v>
      </c>
    </row>
    <row r="67" spans="1:7" s="9" customFormat="1">
      <c r="A67" s="61"/>
      <c r="B67" s="16"/>
      <c r="C67" s="16"/>
      <c r="D67" s="13" t="s">
        <v>195</v>
      </c>
      <c r="E67" s="158"/>
    </row>
    <row r="68" spans="1:7" s="9" customFormat="1">
      <c r="A68" s="61"/>
      <c r="B68" s="16"/>
      <c r="C68" s="16"/>
      <c r="D68" s="15" t="s">
        <v>196</v>
      </c>
      <c r="E68" s="14"/>
    </row>
    <row r="69" spans="1:7" s="9" customFormat="1">
      <c r="A69" s="61"/>
      <c r="B69" s="16"/>
      <c r="C69" s="16"/>
      <c r="D69" s="15" t="s">
        <v>204</v>
      </c>
      <c r="E69" s="29"/>
    </row>
    <row r="70" spans="1:7" s="9" customFormat="1">
      <c r="A70" s="61"/>
      <c r="B70" s="11"/>
      <c r="C70" s="11"/>
      <c r="D70" s="18" t="s">
        <v>200</v>
      </c>
      <c r="E70" s="34"/>
    </row>
    <row r="71" spans="1:7" s="9" customFormat="1">
      <c r="A71" s="61"/>
      <c r="B71" s="10">
        <v>101</v>
      </c>
      <c r="C71" s="10" t="s">
        <v>167</v>
      </c>
      <c r="D71" s="24" t="s">
        <v>205</v>
      </c>
      <c r="E71" s="20"/>
      <c r="G71" s="9" t="str">
        <f>D71&amp;D72&amp;D73&amp;D74&amp;D75&amp;D76&amp;D77&amp;D78&amp;D79</f>
        <v xml:space="preserve"> メスシリンダー（共通） スポイト（共通） 食塩（薬品庫） ミョウバン（薬品庫） ビーカー（共通） 計量スプーン 割り箸 ガラス棒（共通） 保護メガネ</v>
      </c>
    </row>
    <row r="72" spans="1:7" s="9" customFormat="1">
      <c r="A72" s="61"/>
      <c r="B72" s="16"/>
      <c r="C72" s="16"/>
      <c r="D72" s="15" t="s">
        <v>206</v>
      </c>
      <c r="E72" s="17"/>
    </row>
    <row r="73" spans="1:7" s="9" customFormat="1">
      <c r="A73" s="61"/>
      <c r="B73" s="16"/>
      <c r="C73" s="16"/>
      <c r="D73" s="15" t="s">
        <v>191</v>
      </c>
      <c r="E73" s="29"/>
    </row>
    <row r="74" spans="1:7" s="9" customFormat="1">
      <c r="A74" s="61"/>
      <c r="B74" s="16"/>
      <c r="C74" s="16"/>
      <c r="D74" s="15" t="s">
        <v>201</v>
      </c>
      <c r="E74" s="29"/>
    </row>
    <row r="75" spans="1:7" s="9" customFormat="1">
      <c r="A75" s="61"/>
      <c r="B75" s="16"/>
      <c r="C75" s="16"/>
      <c r="D75" s="18" t="s">
        <v>158</v>
      </c>
      <c r="E75" s="19"/>
    </row>
    <row r="76" spans="1:7" s="9" customFormat="1">
      <c r="A76" s="61"/>
      <c r="B76" s="16"/>
      <c r="C76" s="16"/>
      <c r="D76" s="15" t="s">
        <v>204</v>
      </c>
      <c r="E76" s="17"/>
    </row>
    <row r="77" spans="1:7" s="9" customFormat="1">
      <c r="A77" s="61"/>
      <c r="B77" s="16"/>
      <c r="C77" s="16"/>
      <c r="D77" s="15" t="s">
        <v>192</v>
      </c>
      <c r="E77" s="29"/>
    </row>
    <row r="78" spans="1:7" s="9" customFormat="1">
      <c r="A78" s="61"/>
      <c r="B78" s="16"/>
      <c r="C78" s="16"/>
      <c r="D78" s="15" t="s">
        <v>196</v>
      </c>
      <c r="E78" s="29"/>
    </row>
    <row r="79" spans="1:7" s="9" customFormat="1">
      <c r="A79" s="196"/>
      <c r="B79" s="11"/>
      <c r="C79" s="11"/>
      <c r="D79" s="21" t="s">
        <v>200</v>
      </c>
      <c r="E79" s="35"/>
    </row>
    <row r="80" spans="1:7" s="9" customFormat="1">
      <c r="A80" s="61" t="s">
        <v>515</v>
      </c>
      <c r="B80" s="10">
        <v>105</v>
      </c>
      <c r="C80" s="10" t="s">
        <v>173</v>
      </c>
      <c r="D80" s="24" t="s">
        <v>205</v>
      </c>
      <c r="E80" s="20"/>
      <c r="G80" s="9" t="str">
        <f>D80&amp;D81&amp;D82&amp;D83&amp;D84&amp;D85&amp;D86&amp;D87&amp;D88&amp;D89&amp;D90</f>
        <v xml:space="preserve"> メスシリンダー（共通） スポイト（共通） 食塩（薬品庫） ミョウバン（薬品庫） ビーカー（共通） 計量スプーン 割り箸 ガラス棒（共通） 棒温度計（共通） 発砲ポリスチレンの入れ物 保護メガネ</v>
      </c>
    </row>
    <row r="81" spans="1:7" s="9" customFormat="1">
      <c r="A81" s="61"/>
      <c r="B81" s="16"/>
      <c r="C81" s="16"/>
      <c r="D81" s="15" t="s">
        <v>206</v>
      </c>
      <c r="E81" s="17"/>
    </row>
    <row r="82" spans="1:7" s="9" customFormat="1">
      <c r="A82" s="61"/>
      <c r="B82" s="16"/>
      <c r="C82" s="16"/>
      <c r="D82" s="15" t="s">
        <v>191</v>
      </c>
      <c r="E82" s="29"/>
    </row>
    <row r="83" spans="1:7" s="9" customFormat="1">
      <c r="A83" s="61"/>
      <c r="B83" s="16"/>
      <c r="C83" s="16"/>
      <c r="D83" s="15" t="s">
        <v>201</v>
      </c>
      <c r="E83" s="29"/>
    </row>
    <row r="84" spans="1:7" s="9" customFormat="1">
      <c r="A84" s="61"/>
      <c r="B84" s="16"/>
      <c r="C84" s="16"/>
      <c r="D84" s="18" t="s">
        <v>158</v>
      </c>
      <c r="E84" s="19"/>
    </row>
    <row r="85" spans="1:7" s="9" customFormat="1">
      <c r="A85" s="61"/>
      <c r="B85" s="16"/>
      <c r="C85" s="16"/>
      <c r="D85" s="15" t="s">
        <v>204</v>
      </c>
      <c r="E85" s="17"/>
    </row>
    <row r="86" spans="1:7" s="9" customFormat="1">
      <c r="A86" s="61"/>
      <c r="B86" s="16"/>
      <c r="C86" s="16"/>
      <c r="D86" s="15" t="s">
        <v>192</v>
      </c>
      <c r="E86" s="29"/>
    </row>
    <row r="87" spans="1:7" s="9" customFormat="1">
      <c r="A87" s="61"/>
      <c r="B87" s="16"/>
      <c r="C87" s="16"/>
      <c r="D87" s="15" t="s">
        <v>196</v>
      </c>
      <c r="E87" s="29"/>
    </row>
    <row r="88" spans="1:7" s="9" customFormat="1">
      <c r="A88" s="61"/>
      <c r="B88" s="16"/>
      <c r="C88" s="16"/>
      <c r="D88" s="15" t="s">
        <v>207</v>
      </c>
      <c r="E88" s="17"/>
    </row>
    <row r="89" spans="1:7" s="9" customFormat="1">
      <c r="A89" s="61"/>
      <c r="B89" s="16"/>
      <c r="C89" s="16"/>
      <c r="D89" s="15" t="s">
        <v>208</v>
      </c>
      <c r="E89" s="29"/>
    </row>
    <row r="90" spans="1:7" s="9" customFormat="1">
      <c r="A90" s="61"/>
      <c r="B90" s="11"/>
      <c r="C90" s="11"/>
      <c r="D90" s="21" t="s">
        <v>200</v>
      </c>
      <c r="E90" s="35"/>
    </row>
    <row r="91" spans="1:7" s="9" customFormat="1">
      <c r="A91" s="61"/>
      <c r="B91" s="10">
        <v>108</v>
      </c>
      <c r="C91" s="10" t="s">
        <v>209</v>
      </c>
      <c r="D91" s="24" t="s">
        <v>191</v>
      </c>
      <c r="E91" s="20"/>
      <c r="G91" s="9" t="str">
        <f>D91&amp;D92&amp;D93&amp;D94&amp;D95&amp;D96&amp;D97&amp;D98&amp;D99&amp;D100&amp;D101&amp;D102&amp;D103</f>
        <v xml:space="preserve"> 食塩（薬品庫） ミョウバン（薬品庫） ガラス棒（共通） ろうと ろうと台 ろ紙 ビーカー（共通） 発砲ポリスチレンの入れ物 蒸発皿 ピペット 金網 加熱器具 保護メガネ</v>
      </c>
    </row>
    <row r="92" spans="1:7" s="9" customFormat="1">
      <c r="A92" s="61"/>
      <c r="B92" s="16"/>
      <c r="C92" s="16"/>
      <c r="D92" s="15" t="s">
        <v>201</v>
      </c>
      <c r="E92" s="17"/>
    </row>
    <row r="93" spans="1:7" s="9" customFormat="1">
      <c r="A93" s="61"/>
      <c r="B93" s="16"/>
      <c r="C93" s="16"/>
      <c r="D93" s="15" t="s">
        <v>196</v>
      </c>
      <c r="E93" s="29"/>
    </row>
    <row r="94" spans="1:7" s="9" customFormat="1">
      <c r="A94" s="61"/>
      <c r="B94" s="16"/>
      <c r="C94" s="16"/>
      <c r="D94" s="15" t="s">
        <v>211</v>
      </c>
      <c r="E94" s="29"/>
    </row>
    <row r="95" spans="1:7" s="9" customFormat="1">
      <c r="A95" s="61"/>
      <c r="B95" s="16"/>
      <c r="C95" s="16"/>
      <c r="D95" s="18" t="s">
        <v>212</v>
      </c>
      <c r="E95" s="19"/>
    </row>
    <row r="96" spans="1:7" s="9" customFormat="1">
      <c r="A96" s="61"/>
      <c r="B96" s="16"/>
      <c r="C96" s="16"/>
      <c r="D96" s="15" t="s">
        <v>213</v>
      </c>
      <c r="E96" s="17"/>
    </row>
    <row r="97" spans="1:7" s="9" customFormat="1">
      <c r="A97" s="61"/>
      <c r="B97" s="16"/>
      <c r="C97" s="16"/>
      <c r="D97" s="15" t="s">
        <v>158</v>
      </c>
      <c r="E97" s="29"/>
    </row>
    <row r="98" spans="1:7" s="9" customFormat="1">
      <c r="A98" s="61"/>
      <c r="B98" s="16"/>
      <c r="C98" s="16"/>
      <c r="D98" s="15" t="s">
        <v>208</v>
      </c>
      <c r="E98" s="29"/>
    </row>
    <row r="99" spans="1:7" s="9" customFormat="1">
      <c r="A99" s="61"/>
      <c r="B99" s="16"/>
      <c r="C99" s="16"/>
      <c r="D99" s="15" t="s">
        <v>214</v>
      </c>
      <c r="E99" s="17"/>
    </row>
    <row r="100" spans="1:7" s="9" customFormat="1">
      <c r="A100" s="61"/>
      <c r="B100" s="16"/>
      <c r="C100" s="16"/>
      <c r="D100" s="15" t="s">
        <v>215</v>
      </c>
      <c r="E100" s="29"/>
    </row>
    <row r="101" spans="1:7" s="9" customFormat="1">
      <c r="A101" s="61"/>
      <c r="B101" s="16"/>
      <c r="C101" s="16"/>
      <c r="D101" s="15" t="s">
        <v>216</v>
      </c>
      <c r="E101" s="29"/>
    </row>
    <row r="102" spans="1:7" s="9" customFormat="1">
      <c r="A102" s="61"/>
      <c r="B102" s="16"/>
      <c r="C102" s="16"/>
      <c r="D102" s="13" t="s">
        <v>217</v>
      </c>
      <c r="E102" s="14"/>
    </row>
    <row r="103" spans="1:7" s="9" customFormat="1">
      <c r="A103" s="62"/>
      <c r="B103" s="11"/>
      <c r="C103" s="11"/>
      <c r="D103" s="21" t="s">
        <v>200</v>
      </c>
      <c r="E103" s="35"/>
    </row>
    <row r="104" spans="1:7" s="9" customFormat="1">
      <c r="A104" s="50" t="s">
        <v>142</v>
      </c>
      <c r="B104" s="10">
        <v>117</v>
      </c>
      <c r="C104" s="10" t="s">
        <v>290</v>
      </c>
      <c r="D104" s="23" t="s">
        <v>291</v>
      </c>
      <c r="E104" s="28"/>
      <c r="G104" s="9" t="str">
        <f>D104</f>
        <v xml:space="preserve"> 人体模型</v>
      </c>
    </row>
    <row r="105" spans="1:7" s="9" customFormat="1" ht="18" customHeight="1">
      <c r="A105" s="60" t="s">
        <v>143</v>
      </c>
      <c r="B105" s="31">
        <v>124</v>
      </c>
      <c r="C105" s="10" t="s">
        <v>102</v>
      </c>
      <c r="D105" s="23" t="s">
        <v>292</v>
      </c>
      <c r="E105" s="28"/>
      <c r="G105" s="9" t="str">
        <f>D105&amp;D106&amp;D107&amp;D108&amp;D109</f>
        <v xml:space="preserve"> 電磁石 乾電池 （電池ボックス） スイッチ 導線 方位磁針（共通）</v>
      </c>
    </row>
    <row r="106" spans="1:7" s="9" customFormat="1">
      <c r="A106" s="61"/>
      <c r="B106" s="55"/>
      <c r="C106" s="16" t="s">
        <v>345</v>
      </c>
      <c r="D106" s="15" t="s">
        <v>117</v>
      </c>
      <c r="E106" s="17"/>
    </row>
    <row r="107" spans="1:7" s="9" customFormat="1">
      <c r="A107" s="61"/>
      <c r="B107" s="55"/>
      <c r="C107" s="16"/>
      <c r="D107" s="15" t="s">
        <v>293</v>
      </c>
      <c r="E107" s="29"/>
    </row>
    <row r="108" spans="1:7" s="9" customFormat="1">
      <c r="A108" s="61"/>
      <c r="B108" s="55"/>
      <c r="C108" s="16"/>
      <c r="D108" s="15" t="s">
        <v>122</v>
      </c>
      <c r="E108" s="29"/>
    </row>
    <row r="109" spans="1:7" s="9" customFormat="1">
      <c r="A109" s="61"/>
      <c r="B109" s="54"/>
      <c r="C109" s="11"/>
      <c r="D109" s="15" t="s">
        <v>154</v>
      </c>
      <c r="E109" s="29"/>
    </row>
    <row r="110" spans="1:7" s="9" customFormat="1">
      <c r="A110" s="61"/>
      <c r="B110" s="10">
        <v>131</v>
      </c>
      <c r="C110" s="10" t="s">
        <v>167</v>
      </c>
      <c r="D110" s="24" t="s">
        <v>292</v>
      </c>
      <c r="E110" s="20"/>
      <c r="G110" s="9" t="str">
        <f>D110&amp;D111&amp;D112&amp;D113&amp;D114&amp;D115</f>
        <v xml:space="preserve"> 電磁石 乾電池 （電池ボックス） スイッチ 導線 検流計 鉄のゼムクリップ</v>
      </c>
    </row>
    <row r="111" spans="1:7" s="9" customFormat="1">
      <c r="A111" s="61"/>
      <c r="B111" s="16"/>
      <c r="C111" s="16"/>
      <c r="D111" s="15" t="s">
        <v>116</v>
      </c>
      <c r="E111" s="17"/>
    </row>
    <row r="112" spans="1:7" s="9" customFormat="1">
      <c r="A112" s="61"/>
      <c r="B112" s="16"/>
      <c r="C112" s="16"/>
      <c r="D112" s="17" t="s">
        <v>220</v>
      </c>
      <c r="E112" s="17"/>
    </row>
    <row r="113" spans="1:7" s="9" customFormat="1">
      <c r="A113" s="61"/>
      <c r="B113" s="16"/>
      <c r="C113" s="16"/>
      <c r="D113" s="15" t="s">
        <v>122</v>
      </c>
      <c r="E113" s="17"/>
    </row>
    <row r="114" spans="1:7" s="9" customFormat="1">
      <c r="A114" s="61"/>
      <c r="B114" s="16"/>
      <c r="C114" s="16"/>
      <c r="D114" s="14" t="s">
        <v>294</v>
      </c>
      <c r="E114" s="14"/>
    </row>
    <row r="115" spans="1:7" s="9" customFormat="1">
      <c r="A115" s="196"/>
      <c r="B115" s="58"/>
      <c r="C115" s="58"/>
      <c r="D115" s="36" t="s">
        <v>295</v>
      </c>
      <c r="E115" s="37"/>
    </row>
    <row r="116" spans="1:7" s="9" customFormat="1">
      <c r="A116" s="159" t="s">
        <v>144</v>
      </c>
      <c r="B116" s="160">
        <v>139</v>
      </c>
      <c r="C116" s="40" t="s">
        <v>102</v>
      </c>
      <c r="D116" s="161" t="s">
        <v>296</v>
      </c>
      <c r="E116" s="162"/>
      <c r="G116" s="9" t="str">
        <f>D116&amp;D117&amp;D118</f>
        <v xml:space="preserve"> 粘土 ゼムクリップ 凧糸</v>
      </c>
    </row>
    <row r="117" spans="1:7" s="9" customFormat="1">
      <c r="A117" s="163"/>
      <c r="B117" s="55"/>
      <c r="C117" s="16"/>
      <c r="D117" s="15" t="s">
        <v>109</v>
      </c>
      <c r="E117" s="164"/>
    </row>
    <row r="118" spans="1:7" s="9" customFormat="1">
      <c r="A118" s="163"/>
      <c r="B118" s="54"/>
      <c r="C118" s="11"/>
      <c r="D118" s="17" t="s">
        <v>298</v>
      </c>
      <c r="E118" s="164"/>
    </row>
    <row r="119" spans="1:7" s="9" customFormat="1">
      <c r="A119" s="163"/>
      <c r="B119" s="31">
        <v>143</v>
      </c>
      <c r="C119" s="10" t="s">
        <v>183</v>
      </c>
      <c r="D119" s="20" t="s">
        <v>297</v>
      </c>
      <c r="E119" s="165"/>
      <c r="G119" s="9" t="str">
        <f>D119&amp;D120&amp;D121&amp;D122&amp;D123&amp;D124</f>
        <v xml:space="preserve"> スタンド おもり 凧糸 割り箸 厚紙 ストップウォッチ デジタルタイマー</v>
      </c>
    </row>
    <row r="120" spans="1:7" s="9" customFormat="1">
      <c r="A120" s="163"/>
      <c r="B120" s="55">
        <v>144</v>
      </c>
      <c r="C120" s="16" t="s">
        <v>167</v>
      </c>
      <c r="D120" s="17" t="s">
        <v>299</v>
      </c>
      <c r="E120" s="164"/>
    </row>
    <row r="121" spans="1:7" s="9" customFormat="1">
      <c r="A121" s="163"/>
      <c r="B121" s="55">
        <v>145</v>
      </c>
      <c r="C121" s="16" t="s">
        <v>173</v>
      </c>
      <c r="D121" s="15" t="s">
        <v>298</v>
      </c>
      <c r="E121" s="164"/>
    </row>
    <row r="122" spans="1:7" s="9" customFormat="1">
      <c r="A122" s="163"/>
      <c r="B122" s="55"/>
      <c r="C122" s="16"/>
      <c r="D122" s="15" t="s">
        <v>192</v>
      </c>
      <c r="E122" s="164"/>
    </row>
    <row r="123" spans="1:7" s="9" customFormat="1">
      <c r="A123" s="163"/>
      <c r="B123" s="55"/>
      <c r="C123" s="16"/>
      <c r="D123" s="15" t="s">
        <v>300</v>
      </c>
      <c r="E123" s="164"/>
    </row>
    <row r="124" spans="1:7" s="9" customFormat="1">
      <c r="A124" s="166"/>
      <c r="B124" s="59"/>
      <c r="C124" s="58"/>
      <c r="D124" s="36" t="s">
        <v>301</v>
      </c>
      <c r="E124" s="167"/>
    </row>
    <row r="400" spans="1:3">
      <c r="A400" s="30"/>
      <c r="C400" s="30"/>
    </row>
  </sheetData>
  <customSheetViews>
    <customSheetView guid="{C95916E1-876D-469F-A268-D7CFA0AA6166}" showPageBreaks="1" view="pageBreakPreview">
      <selection activeCell="A102" sqref="A102:XFD102"/>
      <rowBreaks count="1" manualBreakCount="1">
        <brk id="118" min="1" max="5" man="1"/>
      </rowBreaks>
      <pageMargins left="0.39370078740157483" right="0.19685039370078741" top="0.19685039370078741" bottom="0.19685039370078741" header="0" footer="0"/>
      <pageSetup paperSize="9" scale="95" orientation="portrait" r:id="rId1"/>
    </customSheetView>
  </customSheetViews>
  <mergeCells count="2">
    <mergeCell ref="A1:A2"/>
    <mergeCell ref="C1:C2"/>
  </mergeCells>
  <phoneticPr fontId="1"/>
  <printOptions horizontalCentered="1"/>
  <pageMargins left="0.39370078740157483" right="0.19685039370078741" top="0.59055118110236227" bottom="0.39370078740157483" header="0.19685039370078741" footer="7.874015748031496E-2"/>
  <pageSetup paperSize="9" scale="95" orientation="portrait" r:id="rId2"/>
  <headerFooter>
    <oddHeader>&amp;L&amp;"BIZ UDPゴシック,太字"&amp;16 ５年生&amp;R&amp;"BIZ UDPゴシック,標準"理科室整理状況報告</oddHeader>
    <oddFooter>&amp;C&amp;P</oddFooter>
  </headerFooter>
  <rowBreaks count="3" manualBreakCount="3">
    <brk id="42" max="4" man="1"/>
    <brk id="79" max="4" man="1"/>
    <brk id="10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8F10-AF65-41A1-992F-41394A005530}">
  <dimension ref="A1:G530"/>
  <sheetViews>
    <sheetView view="pageBreakPreview" zoomScaleNormal="100" zoomScaleSheetLayoutView="100" workbookViewId="0">
      <selection activeCell="F2" sqref="F2"/>
    </sheetView>
  </sheetViews>
  <sheetFormatPr defaultRowHeight="18"/>
  <cols>
    <col min="1" max="1" width="25.59765625" style="7" customWidth="1"/>
    <col min="2" max="2" width="7.19921875" style="7" customWidth="1"/>
    <col min="3" max="3" width="14.8984375" style="7" customWidth="1"/>
    <col min="4" max="4" width="37.19921875" style="7" customWidth="1"/>
    <col min="5" max="5" width="9.3984375" style="7" customWidth="1"/>
    <col min="6" max="6" width="8.796875" style="9"/>
    <col min="7" max="7" width="0" style="7" hidden="1" customWidth="1"/>
    <col min="8" max="16384" width="8.796875" style="7"/>
  </cols>
  <sheetData>
    <row r="1" spans="1:7">
      <c r="A1" s="204" t="s">
        <v>0</v>
      </c>
      <c r="B1" s="40" t="s">
        <v>1</v>
      </c>
      <c r="C1" s="206" t="s">
        <v>86</v>
      </c>
      <c r="D1" s="40" t="s">
        <v>82</v>
      </c>
      <c r="E1" s="67" t="s">
        <v>4</v>
      </c>
    </row>
    <row r="2" spans="1:7" s="9" customFormat="1">
      <c r="A2" s="205"/>
      <c r="B2" s="11" t="s">
        <v>2</v>
      </c>
      <c r="C2" s="203"/>
      <c r="D2" s="11" t="s">
        <v>3</v>
      </c>
      <c r="E2" s="69" t="s">
        <v>80</v>
      </c>
    </row>
    <row r="3" spans="1:7" s="9" customFormat="1">
      <c r="A3" s="114" t="s">
        <v>332</v>
      </c>
      <c r="B3" s="10">
        <v>8</v>
      </c>
      <c r="C3" s="173" t="s">
        <v>251</v>
      </c>
      <c r="D3" s="75" t="s">
        <v>348</v>
      </c>
      <c r="E3" s="63"/>
      <c r="G3" s="9" t="str">
        <f>D3&amp;D4</f>
        <v xml:space="preserve"> ジャガイモのたねいも ホウセンカの種子</v>
      </c>
    </row>
    <row r="4" spans="1:7" s="9" customFormat="1">
      <c r="A4" s="115"/>
      <c r="B4" s="11"/>
      <c r="C4" s="174"/>
      <c r="D4" s="78" t="s">
        <v>349</v>
      </c>
      <c r="E4" s="93"/>
    </row>
    <row r="5" spans="1:7" s="9" customFormat="1">
      <c r="A5" s="116" t="s">
        <v>333</v>
      </c>
      <c r="B5" s="10">
        <v>11</v>
      </c>
      <c r="C5" s="175" t="s">
        <v>344</v>
      </c>
      <c r="D5" s="79" t="s">
        <v>350</v>
      </c>
      <c r="E5" s="95"/>
      <c r="G5" s="9" t="str">
        <f>D5&amp;D6&amp;D7&amp;D8&amp;D9&amp;D10</f>
        <v xml:space="preserve"> ろうそく 粘土 底のない集気瓶 ふた 線香 火を使うときの道具(ガスマッチ、燃えさし入れ、ぬれた雑巾)(共通)</v>
      </c>
    </row>
    <row r="6" spans="1:7" s="9" customFormat="1">
      <c r="A6" s="117"/>
      <c r="B6" s="16">
        <v>13</v>
      </c>
      <c r="C6" s="176" t="s">
        <v>238</v>
      </c>
      <c r="D6" s="75" t="s">
        <v>351</v>
      </c>
      <c r="E6" s="96"/>
    </row>
    <row r="7" spans="1:7" s="9" customFormat="1">
      <c r="A7" s="117"/>
      <c r="B7" s="16"/>
      <c r="C7" s="176"/>
      <c r="D7" s="80" t="s">
        <v>352</v>
      </c>
      <c r="E7" s="97"/>
    </row>
    <row r="8" spans="1:7" s="9" customFormat="1">
      <c r="A8" s="117"/>
      <c r="B8" s="16"/>
      <c r="C8" s="176"/>
      <c r="D8" s="80" t="s">
        <v>353</v>
      </c>
      <c r="E8" s="96"/>
    </row>
    <row r="9" spans="1:7" s="9" customFormat="1">
      <c r="A9" s="117"/>
      <c r="B9" s="16"/>
      <c r="C9" s="176"/>
      <c r="D9" s="81" t="s">
        <v>281</v>
      </c>
      <c r="E9" s="97"/>
    </row>
    <row r="10" spans="1:7" s="9" customFormat="1" ht="25.2">
      <c r="A10" s="117"/>
      <c r="B10" s="11"/>
      <c r="C10" s="177"/>
      <c r="D10" s="82" t="s">
        <v>354</v>
      </c>
      <c r="E10" s="98"/>
    </row>
    <row r="11" spans="1:7" s="9" customFormat="1">
      <c r="A11" s="117"/>
      <c r="B11" s="64">
        <v>15</v>
      </c>
      <c r="C11" s="175" t="s">
        <v>149</v>
      </c>
      <c r="D11" s="83" t="s">
        <v>483</v>
      </c>
      <c r="E11" s="100"/>
      <c r="G11" s="9" t="str">
        <f>D11&amp;D12&amp;D13&amp;D14&amp;D15&amp;D16&amp;D17&amp;D18</f>
        <v xml:space="preserve"> 窒素・酸素・二酸化炭素のボンベ 集気瓶 ふた 丸形水槽(共通) 曲がるストロー ろうそく ろうそく立て 火を使うときの道具(ガスマッチ、燃えさし入れ、ぬれた雑巾)(共通)</v>
      </c>
    </row>
    <row r="12" spans="1:7" s="9" customFormat="1">
      <c r="A12" s="117"/>
      <c r="B12" s="66"/>
      <c r="C12" s="176"/>
      <c r="D12" s="99" t="s">
        <v>355</v>
      </c>
      <c r="E12" s="96"/>
    </row>
    <row r="13" spans="1:7" s="9" customFormat="1">
      <c r="A13" s="117"/>
      <c r="B13" s="66"/>
      <c r="C13" s="176"/>
      <c r="D13" s="99" t="s">
        <v>356</v>
      </c>
      <c r="E13" s="101"/>
    </row>
    <row r="14" spans="1:7" s="9" customFormat="1">
      <c r="A14" s="117"/>
      <c r="B14" s="66"/>
      <c r="C14" s="176"/>
      <c r="D14" s="83" t="s">
        <v>357</v>
      </c>
      <c r="E14" s="96"/>
    </row>
    <row r="15" spans="1:7" s="9" customFormat="1">
      <c r="A15" s="117"/>
      <c r="B15" s="66"/>
      <c r="C15" s="176"/>
      <c r="D15" s="99" t="s">
        <v>358</v>
      </c>
      <c r="E15" s="96"/>
    </row>
    <row r="16" spans="1:7" s="9" customFormat="1">
      <c r="A16" s="117"/>
      <c r="B16" s="66"/>
      <c r="C16" s="176"/>
      <c r="D16" s="102" t="s">
        <v>359</v>
      </c>
      <c r="E16" s="96"/>
    </row>
    <row r="17" spans="1:7" s="9" customFormat="1">
      <c r="A17" s="117"/>
      <c r="B17" s="66"/>
      <c r="C17" s="176"/>
      <c r="D17" s="102" t="s">
        <v>360</v>
      </c>
      <c r="E17" s="96"/>
    </row>
    <row r="18" spans="1:7" s="9" customFormat="1" ht="25.2">
      <c r="A18" s="117"/>
      <c r="B18" s="65"/>
      <c r="C18" s="178"/>
      <c r="D18" s="83" t="s">
        <v>354</v>
      </c>
      <c r="E18" s="94"/>
    </row>
    <row r="19" spans="1:7" s="9" customFormat="1">
      <c r="A19" s="117"/>
      <c r="B19" s="40">
        <v>19</v>
      </c>
      <c r="C19" s="179" t="s">
        <v>224</v>
      </c>
      <c r="D19" s="95" t="s">
        <v>485</v>
      </c>
      <c r="E19" s="95"/>
      <c r="G19" s="9" t="str">
        <f>D19&amp;D20&amp;D21&amp;D22&amp;D23&amp;D24&amp;D25&amp;D26&amp;D27&amp;D28&amp;D29</f>
        <v xml:space="preserve"> 集気瓶 ふた ろうそく ろうそく立て 石灰水 保護めがね(共通) 酸素用検知管 酸素センサー 二酸化炭素用検知管 気体採取器 火を使うときの道具(ガスマッチ、燃えさし入れ、ぬれた雑巾)(共通)</v>
      </c>
    </row>
    <row r="20" spans="1:7" s="9" customFormat="1">
      <c r="A20" s="117"/>
      <c r="B20" s="16"/>
      <c r="C20" s="180"/>
      <c r="D20" s="96" t="s">
        <v>356</v>
      </c>
      <c r="E20" s="96"/>
    </row>
    <row r="21" spans="1:7" s="9" customFormat="1">
      <c r="A21" s="117"/>
      <c r="B21" s="16"/>
      <c r="C21" s="180"/>
      <c r="D21" s="96" t="s">
        <v>359</v>
      </c>
      <c r="E21" s="96"/>
    </row>
    <row r="22" spans="1:7" s="9" customFormat="1">
      <c r="A22" s="117"/>
      <c r="B22" s="16"/>
      <c r="C22" s="180"/>
      <c r="D22" s="96" t="s">
        <v>360</v>
      </c>
      <c r="E22" s="96"/>
    </row>
    <row r="23" spans="1:7" s="9" customFormat="1">
      <c r="A23" s="117"/>
      <c r="B23" s="16"/>
      <c r="C23" s="180"/>
      <c r="D23" s="96" t="s">
        <v>484</v>
      </c>
      <c r="E23" s="96"/>
    </row>
    <row r="24" spans="1:7" s="9" customFormat="1">
      <c r="A24" s="117"/>
      <c r="B24" s="16"/>
      <c r="C24" s="180"/>
      <c r="D24" s="96" t="s">
        <v>361</v>
      </c>
      <c r="E24" s="96"/>
    </row>
    <row r="25" spans="1:7" s="9" customFormat="1">
      <c r="A25" s="117"/>
      <c r="B25" s="16"/>
      <c r="C25" s="180"/>
      <c r="D25" s="96" t="s">
        <v>362</v>
      </c>
      <c r="E25" s="96"/>
    </row>
    <row r="26" spans="1:7" s="9" customFormat="1">
      <c r="A26" s="117"/>
      <c r="B26" s="16"/>
      <c r="C26" s="180"/>
      <c r="D26" s="96" t="s">
        <v>363</v>
      </c>
      <c r="E26" s="96"/>
    </row>
    <row r="27" spans="1:7" s="9" customFormat="1">
      <c r="A27" s="117"/>
      <c r="B27" s="16"/>
      <c r="C27" s="180"/>
      <c r="D27" s="96" t="s">
        <v>364</v>
      </c>
      <c r="E27" s="96"/>
    </row>
    <row r="28" spans="1:7" s="9" customFormat="1">
      <c r="A28" s="117"/>
      <c r="B28" s="16"/>
      <c r="C28" s="180"/>
      <c r="D28" s="96" t="s">
        <v>365</v>
      </c>
      <c r="E28" s="96"/>
    </row>
    <row r="29" spans="1:7" s="9" customFormat="1" ht="25.2">
      <c r="A29" s="117"/>
      <c r="B29" s="58"/>
      <c r="C29" s="181"/>
      <c r="D29" s="70" t="s">
        <v>354</v>
      </c>
      <c r="E29" s="94"/>
    </row>
    <row r="30" spans="1:7" s="9" customFormat="1">
      <c r="A30" s="117"/>
      <c r="B30" s="40">
        <v>22</v>
      </c>
      <c r="C30" s="172" t="s">
        <v>149</v>
      </c>
      <c r="D30" s="103" t="s">
        <v>355</v>
      </c>
      <c r="E30" s="95"/>
      <c r="G30" s="9" t="str">
        <f>D30&amp;D31&amp;D32&amp;D33&amp;D34&amp;D35&amp;D36&amp;D37&amp;D38&amp;D39</f>
        <v xml:space="preserve"> 集気瓶 ふた ろうそく ろうそく立て バット 燃やす物 針金 石灰水 保護めがね(共通) 火を使うときの道具(ガスマッチ、燃えさし入れ、ぬれた雑巾)(共通)</v>
      </c>
    </row>
    <row r="31" spans="1:7" s="9" customFormat="1">
      <c r="A31" s="117"/>
      <c r="B31" s="16"/>
      <c r="C31" s="182"/>
      <c r="D31" s="99" t="s">
        <v>356</v>
      </c>
      <c r="E31" s="96"/>
    </row>
    <row r="32" spans="1:7" s="9" customFormat="1">
      <c r="A32" s="117"/>
      <c r="B32" s="16"/>
      <c r="C32" s="182"/>
      <c r="D32" s="99" t="s">
        <v>359</v>
      </c>
      <c r="E32" s="96"/>
    </row>
    <row r="33" spans="1:7" s="9" customFormat="1">
      <c r="A33" s="117"/>
      <c r="B33" s="16"/>
      <c r="C33" s="182"/>
      <c r="D33" s="99" t="s">
        <v>360</v>
      </c>
      <c r="E33" s="96"/>
    </row>
    <row r="34" spans="1:7" s="9" customFormat="1">
      <c r="A34" s="117"/>
      <c r="B34" s="16"/>
      <c r="C34" s="182"/>
      <c r="D34" s="99" t="s">
        <v>366</v>
      </c>
      <c r="E34" s="96"/>
    </row>
    <row r="35" spans="1:7" s="9" customFormat="1">
      <c r="A35" s="117"/>
      <c r="B35" s="16"/>
      <c r="C35" s="182"/>
      <c r="D35" s="99" t="s">
        <v>367</v>
      </c>
      <c r="E35" s="96"/>
    </row>
    <row r="36" spans="1:7" s="9" customFormat="1">
      <c r="A36" s="117"/>
      <c r="B36" s="16"/>
      <c r="C36" s="182"/>
      <c r="D36" s="99" t="s">
        <v>368</v>
      </c>
      <c r="E36" s="96"/>
    </row>
    <row r="37" spans="1:7" s="9" customFormat="1">
      <c r="A37" s="117"/>
      <c r="B37" s="16"/>
      <c r="C37" s="182"/>
      <c r="D37" s="99" t="s">
        <v>369</v>
      </c>
      <c r="E37" s="96"/>
    </row>
    <row r="38" spans="1:7" s="9" customFormat="1">
      <c r="A38" s="117"/>
      <c r="B38" s="16"/>
      <c r="C38" s="182"/>
      <c r="D38" s="99" t="s">
        <v>361</v>
      </c>
      <c r="E38" s="96"/>
    </row>
    <row r="39" spans="1:7" s="9" customFormat="1" ht="25.2">
      <c r="A39" s="115"/>
      <c r="B39" s="58"/>
      <c r="C39" s="183"/>
      <c r="D39" s="84" t="s">
        <v>354</v>
      </c>
      <c r="E39" s="94"/>
    </row>
    <row r="40" spans="1:7" s="9" customFormat="1">
      <c r="A40" s="118" t="s">
        <v>334</v>
      </c>
      <c r="B40" s="16">
        <v>29</v>
      </c>
      <c r="C40" s="176" t="s">
        <v>238</v>
      </c>
      <c r="D40" s="81" t="s">
        <v>486</v>
      </c>
      <c r="E40" s="95"/>
      <c r="G40" s="9" t="str">
        <f>D40&amp;D41&amp;D42&amp;D43&amp;D44&amp;D45&amp;D46&amp;D47&amp;D48</f>
        <v xml:space="preserve"> ご飯 うすいヨウ素液 湯 ビーカー(共通) チャック付きポリエチレン袋 綿棒 スポイト(共通) ティーバック 油性マーカー</v>
      </c>
    </row>
    <row r="41" spans="1:7" s="9" customFormat="1">
      <c r="A41" s="119"/>
      <c r="B41" s="16"/>
      <c r="C41" s="176"/>
      <c r="D41" s="81" t="s">
        <v>370</v>
      </c>
      <c r="E41" s="96"/>
    </row>
    <row r="42" spans="1:7" s="9" customFormat="1">
      <c r="A42" s="119"/>
      <c r="B42" s="16"/>
      <c r="C42" s="176"/>
      <c r="D42" s="81" t="s">
        <v>371</v>
      </c>
      <c r="E42" s="96"/>
    </row>
    <row r="43" spans="1:7" s="9" customFormat="1">
      <c r="A43" s="119"/>
      <c r="B43" s="16"/>
      <c r="C43" s="176"/>
      <c r="D43" s="81" t="s">
        <v>372</v>
      </c>
      <c r="E43" s="96"/>
    </row>
    <row r="44" spans="1:7" s="9" customFormat="1">
      <c r="A44" s="119"/>
      <c r="B44" s="16"/>
      <c r="C44" s="176"/>
      <c r="D44" s="81" t="s">
        <v>373</v>
      </c>
      <c r="E44" s="96"/>
    </row>
    <row r="45" spans="1:7" s="9" customFormat="1">
      <c r="A45" s="119"/>
      <c r="B45" s="16"/>
      <c r="C45" s="176"/>
      <c r="D45" s="85" t="s">
        <v>487</v>
      </c>
      <c r="E45" s="96"/>
    </row>
    <row r="46" spans="1:7" s="9" customFormat="1">
      <c r="A46" s="119"/>
      <c r="B46" s="16"/>
      <c r="C46" s="176"/>
      <c r="D46" s="85" t="s">
        <v>374</v>
      </c>
      <c r="E46" s="96"/>
    </row>
    <row r="47" spans="1:7" s="9" customFormat="1">
      <c r="A47" s="119"/>
      <c r="B47" s="16"/>
      <c r="C47" s="176"/>
      <c r="D47" s="85" t="s">
        <v>375</v>
      </c>
      <c r="E47" s="96"/>
    </row>
    <row r="48" spans="1:7" s="9" customFormat="1">
      <c r="A48" s="119"/>
      <c r="B48" s="16"/>
      <c r="C48" s="176"/>
      <c r="D48" s="85" t="s">
        <v>376</v>
      </c>
      <c r="E48" s="94"/>
    </row>
    <row r="49" spans="1:7" s="9" customFormat="1">
      <c r="A49" s="119"/>
      <c r="B49" s="10">
        <v>31</v>
      </c>
      <c r="C49" s="173" t="s">
        <v>273</v>
      </c>
      <c r="D49" s="103" t="s">
        <v>377</v>
      </c>
      <c r="E49" s="95"/>
      <c r="G49" s="9" t="str">
        <f>D49&amp;D50&amp;D51</f>
        <v xml:space="preserve"> 参考図書、図鑑など PCやタブレット端末 人体模型</v>
      </c>
    </row>
    <row r="50" spans="1:7" s="9" customFormat="1">
      <c r="A50" s="119"/>
      <c r="B50" s="16"/>
      <c r="C50" s="182"/>
      <c r="D50" s="99" t="s">
        <v>378</v>
      </c>
      <c r="E50" s="96"/>
    </row>
    <row r="51" spans="1:7" s="9" customFormat="1">
      <c r="A51" s="119"/>
      <c r="B51" s="16"/>
      <c r="C51" s="183"/>
      <c r="D51" s="70" t="s">
        <v>379</v>
      </c>
      <c r="E51" s="94"/>
    </row>
    <row r="52" spans="1:7" s="9" customFormat="1">
      <c r="A52" s="119"/>
      <c r="B52" s="10">
        <v>35</v>
      </c>
      <c r="C52" s="172" t="s">
        <v>224</v>
      </c>
      <c r="D52" s="104" t="s">
        <v>310</v>
      </c>
      <c r="E52" s="95"/>
      <c r="G52" s="9" t="str">
        <f>D52&amp;D53&amp;D54&amp;D55&amp;D56&amp;D57&amp;D58</f>
        <v xml:space="preserve"> ポリエチレンの袋 石灰水 酸素用検知管 二酸化炭素用検知管 気体採取器 はさみ 保護めがね(共通)</v>
      </c>
    </row>
    <row r="53" spans="1:7" s="9" customFormat="1">
      <c r="A53" s="119"/>
      <c r="B53" s="16"/>
      <c r="C53" s="182"/>
      <c r="D53" s="105" t="s">
        <v>369</v>
      </c>
      <c r="E53" s="96"/>
    </row>
    <row r="54" spans="1:7" s="9" customFormat="1">
      <c r="A54" s="119"/>
      <c r="B54" s="16"/>
      <c r="C54" s="182"/>
      <c r="D54" s="105" t="s">
        <v>362</v>
      </c>
      <c r="E54" s="96"/>
    </row>
    <row r="55" spans="1:7" s="9" customFormat="1">
      <c r="A55" s="119"/>
      <c r="B55" s="16"/>
      <c r="C55" s="182"/>
      <c r="D55" s="105" t="s">
        <v>364</v>
      </c>
      <c r="E55" s="96"/>
    </row>
    <row r="56" spans="1:7" s="9" customFormat="1">
      <c r="A56" s="119"/>
      <c r="B56" s="16"/>
      <c r="C56" s="182"/>
      <c r="D56" s="105" t="s">
        <v>365</v>
      </c>
      <c r="E56" s="96"/>
    </row>
    <row r="57" spans="1:7" s="9" customFormat="1">
      <c r="A57" s="119"/>
      <c r="B57" s="16"/>
      <c r="C57" s="182"/>
      <c r="D57" s="105" t="s">
        <v>179</v>
      </c>
      <c r="E57" s="96"/>
    </row>
    <row r="58" spans="1:7" s="9" customFormat="1">
      <c r="A58" s="119"/>
      <c r="B58" s="58"/>
      <c r="C58" s="183"/>
      <c r="D58" s="87" t="s">
        <v>361</v>
      </c>
      <c r="E58" s="94"/>
    </row>
    <row r="59" spans="1:7" s="9" customFormat="1">
      <c r="A59" s="119"/>
      <c r="B59" s="63">
        <v>39</v>
      </c>
      <c r="C59" s="151" t="s">
        <v>225</v>
      </c>
      <c r="D59" s="106" t="s">
        <v>380</v>
      </c>
      <c r="E59" s="95"/>
      <c r="G59" s="9" t="str">
        <f>D59&amp;D60</f>
        <v xml:space="preserve"> 聴診器 ストップウォッチ(共通)</v>
      </c>
    </row>
    <row r="60" spans="1:7" s="9" customFormat="1">
      <c r="A60" s="119"/>
      <c r="B60" s="71"/>
      <c r="C60" s="184"/>
      <c r="D60" s="72" t="s">
        <v>381</v>
      </c>
      <c r="E60" s="94"/>
    </row>
    <row r="61" spans="1:7" s="9" customFormat="1">
      <c r="A61" s="119"/>
      <c r="B61" s="63">
        <v>41</v>
      </c>
      <c r="C61" s="151" t="s">
        <v>326</v>
      </c>
      <c r="D61" s="106" t="s">
        <v>382</v>
      </c>
      <c r="E61" s="95"/>
      <c r="G61" s="9" t="str">
        <f>D61&amp;D62&amp;D63</f>
        <v xml:space="preserve"> めだか チャック付きの袋 双眼実体顕微鏡(共通)</v>
      </c>
    </row>
    <row r="62" spans="1:7" s="9" customFormat="1">
      <c r="A62" s="119"/>
      <c r="B62" s="73"/>
      <c r="C62" s="185"/>
      <c r="D62" s="107" t="s">
        <v>383</v>
      </c>
      <c r="E62" s="96"/>
    </row>
    <row r="63" spans="1:7" s="9" customFormat="1">
      <c r="A63" s="88"/>
      <c r="B63" s="71"/>
      <c r="C63" s="184"/>
      <c r="D63" s="88" t="s">
        <v>384</v>
      </c>
      <c r="E63" s="94"/>
    </row>
    <row r="64" spans="1:7" s="9" customFormat="1">
      <c r="A64" s="116" t="s">
        <v>317</v>
      </c>
      <c r="B64" s="40">
        <v>47</v>
      </c>
      <c r="C64" s="179" t="s">
        <v>156</v>
      </c>
      <c r="D64" s="106" t="s">
        <v>488</v>
      </c>
      <c r="E64" s="95"/>
      <c r="G64" s="9" t="str">
        <f>D64&amp;D65</f>
        <v xml:space="preserve"> 鉢植えのホウセンカ じょうろ</v>
      </c>
    </row>
    <row r="65" spans="1:7" s="9" customFormat="1">
      <c r="A65" s="117"/>
      <c r="B65" s="58"/>
      <c r="C65" s="181"/>
      <c r="D65" s="88" t="s">
        <v>385</v>
      </c>
      <c r="E65" s="94"/>
    </row>
    <row r="66" spans="1:7" s="9" customFormat="1">
      <c r="A66" s="117"/>
      <c r="B66" s="40">
        <v>49</v>
      </c>
      <c r="C66" s="172" t="s">
        <v>238</v>
      </c>
      <c r="D66" s="109" t="s">
        <v>489</v>
      </c>
      <c r="E66" s="95"/>
      <c r="G66" s="9" t="str">
        <f>D66&amp;D67&amp;D68&amp;D69&amp;D70&amp;D71&amp;D72&amp;D73</f>
        <v xml:space="preserve"> 根を洗ったホウセンカ 色水 脱脂綿 色水の入れ物 カッターナイフ 解剖双眼実体顕微鏡(共通) スライドガラス(共通) 記録カード</v>
      </c>
    </row>
    <row r="67" spans="1:7" s="9" customFormat="1">
      <c r="A67" s="117"/>
      <c r="B67" s="16"/>
      <c r="C67" s="182"/>
      <c r="D67" s="108" t="s">
        <v>386</v>
      </c>
      <c r="E67" s="96"/>
    </row>
    <row r="68" spans="1:7" s="9" customFormat="1">
      <c r="A68" s="117"/>
      <c r="B68" s="16"/>
      <c r="C68" s="182"/>
      <c r="D68" s="105" t="s">
        <v>387</v>
      </c>
      <c r="E68" s="96"/>
    </row>
    <row r="69" spans="1:7" s="9" customFormat="1">
      <c r="A69" s="117"/>
      <c r="B69" s="16"/>
      <c r="C69" s="182"/>
      <c r="D69" s="105" t="s">
        <v>388</v>
      </c>
      <c r="E69" s="96"/>
    </row>
    <row r="70" spans="1:7" s="9" customFormat="1">
      <c r="A70" s="117"/>
      <c r="B70" s="16"/>
      <c r="C70" s="182"/>
      <c r="D70" s="105" t="s">
        <v>170</v>
      </c>
      <c r="E70" s="96"/>
    </row>
    <row r="71" spans="1:7" s="9" customFormat="1">
      <c r="A71" s="117"/>
      <c r="B71" s="16"/>
      <c r="C71" s="182"/>
      <c r="D71" s="105" t="s">
        <v>389</v>
      </c>
      <c r="E71" s="96"/>
    </row>
    <row r="72" spans="1:7" s="9" customFormat="1">
      <c r="A72" s="117"/>
      <c r="B72" s="16"/>
      <c r="C72" s="182"/>
      <c r="D72" s="105" t="s">
        <v>390</v>
      </c>
      <c r="E72" s="96"/>
    </row>
    <row r="73" spans="1:7" s="9" customFormat="1">
      <c r="A73" s="117"/>
      <c r="B73" s="58"/>
      <c r="C73" s="183"/>
      <c r="D73" s="75" t="s">
        <v>90</v>
      </c>
      <c r="E73" s="94"/>
    </row>
    <row r="74" spans="1:7" s="9" customFormat="1">
      <c r="A74" s="117"/>
      <c r="B74" s="40">
        <v>51</v>
      </c>
      <c r="C74" s="172" t="s">
        <v>224</v>
      </c>
      <c r="D74" s="109" t="s">
        <v>391</v>
      </c>
      <c r="E74" s="95"/>
      <c r="G74" s="9" t="str">
        <f>D74&amp;D75&amp;D76&amp;D77</f>
        <v xml:space="preserve"> ホウセンカ ポリエチレンの袋 モール 記録カード</v>
      </c>
    </row>
    <row r="75" spans="1:7" s="9" customFormat="1">
      <c r="A75" s="117"/>
      <c r="B75" s="16"/>
      <c r="C75" s="182"/>
      <c r="D75" s="105" t="s">
        <v>392</v>
      </c>
      <c r="E75" s="96"/>
    </row>
    <row r="76" spans="1:7" s="9" customFormat="1">
      <c r="A76" s="117"/>
      <c r="B76" s="16"/>
      <c r="C76" s="182"/>
      <c r="D76" s="105" t="s">
        <v>186</v>
      </c>
      <c r="E76" s="96"/>
    </row>
    <row r="77" spans="1:7" s="9" customFormat="1">
      <c r="A77" s="117"/>
      <c r="B77" s="58"/>
      <c r="C77" s="183"/>
      <c r="D77" s="87" t="s">
        <v>90</v>
      </c>
      <c r="E77" s="94"/>
    </row>
    <row r="78" spans="1:7" s="9" customFormat="1">
      <c r="A78" s="117"/>
      <c r="B78" s="40">
        <v>52</v>
      </c>
      <c r="C78" s="172" t="s">
        <v>327</v>
      </c>
      <c r="D78" s="109" t="s">
        <v>393</v>
      </c>
      <c r="E78" s="95"/>
      <c r="G78" s="9" t="str">
        <f>D78&amp;D79&amp;D80&amp;D81</f>
        <v xml:space="preserve"> ホウセンカの葉 スライドガラス(共通) カバーガラス(共通) 双眼実体顕微鏡(共通)</v>
      </c>
    </row>
    <row r="79" spans="1:7" s="9" customFormat="1">
      <c r="A79" s="117"/>
      <c r="B79" s="16"/>
      <c r="C79" s="182"/>
      <c r="D79" s="105" t="s">
        <v>390</v>
      </c>
      <c r="E79" s="96"/>
    </row>
    <row r="80" spans="1:7" s="9" customFormat="1">
      <c r="A80" s="117"/>
      <c r="B80" s="16"/>
      <c r="C80" s="182"/>
      <c r="D80" s="105" t="s">
        <v>394</v>
      </c>
      <c r="E80" s="96"/>
    </row>
    <row r="81" spans="1:7" s="9" customFormat="1">
      <c r="A81" s="117"/>
      <c r="B81" s="58"/>
      <c r="C81" s="183"/>
      <c r="D81" s="87" t="s">
        <v>384</v>
      </c>
      <c r="E81" s="94"/>
    </row>
    <row r="82" spans="1:7" s="9" customFormat="1">
      <c r="A82" s="117"/>
      <c r="B82" s="40">
        <v>55</v>
      </c>
      <c r="C82" s="172" t="s">
        <v>225</v>
      </c>
      <c r="D82" s="109" t="s">
        <v>395</v>
      </c>
      <c r="E82" s="95"/>
      <c r="G82" s="9" t="str">
        <f>D82&amp;D83&amp;D84&amp;D85&amp;D86&amp;D87&amp;D88&amp;D89&amp;D90&amp;D91&amp;D92&amp;D93&amp;D94&amp;D95</f>
        <v xml:space="preserve"> ジャガイモ うすいヨウ素液 アルミニウムはく はさみ 脱色して調べる場合･･･ビーカー(共通) ピンセット(共通)　 湯 エタノール たたき染めで調べる場合･･･ろ紙 アクリル板 板 木づち バット ペトリ皿(共通)</v>
      </c>
    </row>
    <row r="83" spans="1:7" s="9" customFormat="1">
      <c r="A83" s="117"/>
      <c r="B83" s="16"/>
      <c r="C83" s="182"/>
      <c r="D83" s="105" t="s">
        <v>370</v>
      </c>
      <c r="E83" s="96"/>
    </row>
    <row r="84" spans="1:7" s="9" customFormat="1">
      <c r="A84" s="117"/>
      <c r="B84" s="16"/>
      <c r="C84" s="182"/>
      <c r="D84" s="105" t="s">
        <v>396</v>
      </c>
      <c r="E84" s="96"/>
    </row>
    <row r="85" spans="1:7" s="9" customFormat="1">
      <c r="A85" s="117"/>
      <c r="B85" s="16"/>
      <c r="C85" s="182"/>
      <c r="D85" s="105" t="s">
        <v>179</v>
      </c>
      <c r="E85" s="96"/>
    </row>
    <row r="86" spans="1:7" s="9" customFormat="1">
      <c r="A86" s="117"/>
      <c r="B86" s="16"/>
      <c r="C86" s="182"/>
      <c r="D86" s="105" t="s">
        <v>397</v>
      </c>
      <c r="E86" s="96"/>
    </row>
    <row r="87" spans="1:7" s="9" customFormat="1">
      <c r="A87" s="117"/>
      <c r="B87" s="16"/>
      <c r="C87" s="182"/>
      <c r="D87" s="105" t="s">
        <v>398</v>
      </c>
      <c r="E87" s="96"/>
    </row>
    <row r="88" spans="1:7" s="9" customFormat="1">
      <c r="A88" s="117"/>
      <c r="B88" s="16"/>
      <c r="C88" s="182"/>
      <c r="D88" s="105" t="s">
        <v>399</v>
      </c>
      <c r="E88" s="96"/>
    </row>
    <row r="89" spans="1:7" s="9" customFormat="1">
      <c r="A89" s="117"/>
      <c r="B89" s="16"/>
      <c r="C89" s="182"/>
      <c r="D89" s="105" t="s">
        <v>400</v>
      </c>
      <c r="E89" s="96"/>
    </row>
    <row r="90" spans="1:7" s="9" customFormat="1">
      <c r="A90" s="117"/>
      <c r="B90" s="16"/>
      <c r="C90" s="182"/>
      <c r="D90" s="105" t="s">
        <v>401</v>
      </c>
      <c r="E90" s="96"/>
    </row>
    <row r="91" spans="1:7" s="9" customFormat="1">
      <c r="A91" s="117"/>
      <c r="B91" s="16"/>
      <c r="C91" s="182"/>
      <c r="D91" s="105" t="s">
        <v>402</v>
      </c>
      <c r="E91" s="96"/>
    </row>
    <row r="92" spans="1:7" s="9" customFormat="1">
      <c r="A92" s="117"/>
      <c r="B92" s="16"/>
      <c r="C92" s="182"/>
      <c r="D92" s="105" t="s">
        <v>403</v>
      </c>
      <c r="E92" s="96"/>
    </row>
    <row r="93" spans="1:7" s="9" customFormat="1">
      <c r="A93" s="117"/>
      <c r="B93" s="16"/>
      <c r="C93" s="182"/>
      <c r="D93" s="105" t="s">
        <v>404</v>
      </c>
      <c r="E93" s="96"/>
    </row>
    <row r="94" spans="1:7" s="9" customFormat="1">
      <c r="A94" s="117"/>
      <c r="B94" s="16"/>
      <c r="C94" s="182"/>
      <c r="D94" s="105" t="s">
        <v>366</v>
      </c>
      <c r="E94" s="96"/>
    </row>
    <row r="95" spans="1:7" s="9" customFormat="1">
      <c r="A95" s="115"/>
      <c r="B95" s="58"/>
      <c r="C95" s="183"/>
      <c r="D95" s="87" t="s">
        <v>405</v>
      </c>
      <c r="E95" s="94"/>
    </row>
    <row r="96" spans="1:7" s="9" customFormat="1">
      <c r="A96" s="117" t="s">
        <v>243</v>
      </c>
      <c r="B96" s="16">
        <v>63</v>
      </c>
      <c r="C96" s="182" t="s">
        <v>139</v>
      </c>
      <c r="D96" s="108" t="s">
        <v>490</v>
      </c>
      <c r="E96" s="95"/>
      <c r="G96" s="9" t="str">
        <f>D96&amp;D97&amp;D98&amp;D99&amp;D100&amp;D101&amp;D102&amp;D103&amp;D104&amp;D105&amp;D106</f>
        <v xml:space="preserve"> 水草や落ち葉をゆすぐための入れ物 ダンゴムシを入れるための入れ物 きりふき キッチンペーパー ピンセット(共通) スポイト 双眼実体顕微鏡(共通) カバーガラス(共通) スライドガラス(共通) 記録カード 図鑑などの資料</v>
      </c>
    </row>
    <row r="97" spans="1:7" s="9" customFormat="1">
      <c r="A97" s="117"/>
      <c r="B97" s="16"/>
      <c r="C97" s="182"/>
      <c r="D97" s="105" t="s">
        <v>406</v>
      </c>
      <c r="E97" s="96"/>
    </row>
    <row r="98" spans="1:7" s="9" customFormat="1">
      <c r="A98" s="117"/>
      <c r="B98" s="16"/>
      <c r="C98" s="182"/>
      <c r="D98" s="105" t="s">
        <v>407</v>
      </c>
      <c r="E98" s="96"/>
    </row>
    <row r="99" spans="1:7" s="9" customFormat="1">
      <c r="A99" s="117"/>
      <c r="B99" s="16"/>
      <c r="C99" s="182"/>
      <c r="D99" s="105" t="s">
        <v>408</v>
      </c>
      <c r="E99" s="96"/>
    </row>
    <row r="100" spans="1:7" s="9" customFormat="1">
      <c r="A100" s="117"/>
      <c r="B100" s="16"/>
      <c r="C100" s="182"/>
      <c r="D100" s="105" t="s">
        <v>409</v>
      </c>
      <c r="E100" s="96"/>
    </row>
    <row r="101" spans="1:7" s="9" customFormat="1">
      <c r="A101" s="117"/>
      <c r="B101" s="16"/>
      <c r="C101" s="182"/>
      <c r="D101" s="105" t="s">
        <v>410</v>
      </c>
      <c r="E101" s="96"/>
    </row>
    <row r="102" spans="1:7" s="9" customFormat="1">
      <c r="A102" s="117"/>
      <c r="B102" s="16"/>
      <c r="C102" s="182"/>
      <c r="D102" s="105" t="s">
        <v>384</v>
      </c>
      <c r="E102" s="96"/>
    </row>
    <row r="103" spans="1:7" s="9" customFormat="1">
      <c r="A103" s="117"/>
      <c r="B103" s="16"/>
      <c r="C103" s="182"/>
      <c r="D103" s="105" t="s">
        <v>394</v>
      </c>
      <c r="E103" s="96"/>
    </row>
    <row r="104" spans="1:7" s="9" customFormat="1">
      <c r="A104" s="117"/>
      <c r="B104" s="16"/>
      <c r="C104" s="182"/>
      <c r="D104" s="105" t="s">
        <v>390</v>
      </c>
      <c r="E104" s="96"/>
    </row>
    <row r="105" spans="1:7" s="9" customFormat="1">
      <c r="A105" s="117"/>
      <c r="B105" s="16"/>
      <c r="C105" s="182"/>
      <c r="D105" s="81" t="s">
        <v>90</v>
      </c>
      <c r="E105" s="96"/>
    </row>
    <row r="106" spans="1:7" s="9" customFormat="1">
      <c r="A106" s="117"/>
      <c r="B106" s="11"/>
      <c r="C106" s="174"/>
      <c r="D106" s="89" t="s">
        <v>411</v>
      </c>
      <c r="E106" s="94"/>
    </row>
    <row r="107" spans="1:7" s="9" customFormat="1">
      <c r="A107" s="117"/>
      <c r="B107" s="10">
        <v>69</v>
      </c>
      <c r="C107" s="173" t="s">
        <v>238</v>
      </c>
      <c r="D107" s="104" t="s">
        <v>412</v>
      </c>
      <c r="E107" s="95"/>
      <c r="G107" s="9" t="str">
        <f>D107&amp;D108&amp;D109&amp;D110&amp;D111&amp;D112&amp;D113&amp;D114</f>
        <v xml:space="preserve"> 鉢植えなどの植物 ポリエチレンの袋 ストロー モール 酸素用検知管 二酸化炭素用検知管 はさみ 気体採取器</v>
      </c>
    </row>
    <row r="108" spans="1:7" s="9" customFormat="1">
      <c r="A108" s="117"/>
      <c r="B108" s="16"/>
      <c r="C108" s="182"/>
      <c r="D108" s="105" t="s">
        <v>392</v>
      </c>
      <c r="E108" s="96"/>
    </row>
    <row r="109" spans="1:7" s="9" customFormat="1">
      <c r="A109" s="117"/>
      <c r="B109" s="16"/>
      <c r="C109" s="182"/>
      <c r="D109" s="105" t="s">
        <v>413</v>
      </c>
      <c r="E109" s="96"/>
    </row>
    <row r="110" spans="1:7" s="9" customFormat="1">
      <c r="A110" s="117"/>
      <c r="B110" s="16"/>
      <c r="C110" s="182"/>
      <c r="D110" s="105" t="s">
        <v>186</v>
      </c>
      <c r="E110" s="96"/>
    </row>
    <row r="111" spans="1:7" s="9" customFormat="1">
      <c r="A111" s="117"/>
      <c r="B111" s="16"/>
      <c r="C111" s="182"/>
      <c r="D111" s="105" t="s">
        <v>362</v>
      </c>
      <c r="E111" s="96"/>
    </row>
    <row r="112" spans="1:7" s="9" customFormat="1">
      <c r="A112" s="117"/>
      <c r="B112" s="16"/>
      <c r="C112" s="182"/>
      <c r="D112" s="81" t="s">
        <v>364</v>
      </c>
      <c r="E112" s="96"/>
    </row>
    <row r="113" spans="1:7" s="9" customFormat="1">
      <c r="A113" s="117"/>
      <c r="B113" s="16"/>
      <c r="C113" s="182"/>
      <c r="D113" s="85" t="s">
        <v>179</v>
      </c>
      <c r="E113" s="96"/>
    </row>
    <row r="114" spans="1:7" s="9" customFormat="1">
      <c r="A114" s="120"/>
      <c r="B114" s="11"/>
      <c r="C114" s="174"/>
      <c r="D114" s="200" t="s">
        <v>365</v>
      </c>
      <c r="E114" s="94"/>
    </row>
    <row r="115" spans="1:7" s="9" customFormat="1">
      <c r="A115" s="114" t="s">
        <v>244</v>
      </c>
      <c r="B115" s="10">
        <v>81</v>
      </c>
      <c r="C115" s="173" t="s">
        <v>139</v>
      </c>
      <c r="D115" s="199" t="s">
        <v>414</v>
      </c>
      <c r="E115" s="95"/>
      <c r="G115" s="9" t="str">
        <f>D115&amp;D116</f>
        <v xml:space="preserve"> 方位磁針(共通)　 記録カード</v>
      </c>
    </row>
    <row r="116" spans="1:7" s="9" customFormat="1">
      <c r="A116" s="117"/>
      <c r="B116" s="11"/>
      <c r="C116" s="174"/>
      <c r="D116" s="91" t="s">
        <v>90</v>
      </c>
      <c r="E116" s="94"/>
    </row>
    <row r="117" spans="1:7" s="9" customFormat="1">
      <c r="A117" s="117"/>
      <c r="B117" s="10">
        <v>83</v>
      </c>
      <c r="C117" s="173" t="s">
        <v>238</v>
      </c>
      <c r="D117" s="90" t="s">
        <v>235</v>
      </c>
      <c r="E117" s="95"/>
      <c r="G117" s="9" t="str">
        <f>D117&amp;D118&amp;D119</f>
        <v xml:space="preserve"> 懐中電灯 ボール 記録カード</v>
      </c>
    </row>
    <row r="118" spans="1:7" s="9" customFormat="1">
      <c r="A118" s="117"/>
      <c r="B118" s="16"/>
      <c r="C118" s="182"/>
      <c r="D118" s="111" t="s">
        <v>415</v>
      </c>
      <c r="E118" s="96"/>
    </row>
    <row r="119" spans="1:7" s="9" customFormat="1">
      <c r="A119" s="115"/>
      <c r="B119" s="58"/>
      <c r="C119" s="183"/>
      <c r="D119" s="84" t="s">
        <v>90</v>
      </c>
      <c r="E119" s="94"/>
    </row>
    <row r="120" spans="1:7" s="9" customFormat="1">
      <c r="A120" s="117" t="s">
        <v>245</v>
      </c>
      <c r="B120" s="68">
        <v>92</v>
      </c>
      <c r="C120" s="182" t="s">
        <v>307</v>
      </c>
      <c r="D120" s="108" t="s">
        <v>310</v>
      </c>
      <c r="E120" s="112"/>
      <c r="G120" s="9" t="str">
        <f>D120&amp;D121&amp;D122&amp;D123&amp;D124&amp;D125&amp;D126&amp;D127&amp;D128&amp;D129&amp;D130&amp;D131&amp;D132</f>
        <v xml:space="preserve"> ポリエチレンの袋 新聞紙 虫めがね シャベル ティッシュペーパー 保護めがね(共通) 記録カード 色鉛筆地層の模様を作っている物を調べる場合･･･採取してきた物を洗うための入れ物 ペトリ皿(共通) 双眼実体顕微鏡(共通) 解剖双眼実体顕微鏡(共通)　 試料を使って調べる場合･･･ボーリング試料</v>
      </c>
    </row>
    <row r="121" spans="1:7" s="9" customFormat="1">
      <c r="A121" s="117"/>
      <c r="B121" s="68"/>
      <c r="C121" s="182"/>
      <c r="D121" s="105" t="s">
        <v>416</v>
      </c>
      <c r="E121" s="96"/>
    </row>
    <row r="122" spans="1:7" s="9" customFormat="1">
      <c r="A122" s="117"/>
      <c r="B122" s="68"/>
      <c r="C122" s="182"/>
      <c r="D122" s="105" t="s">
        <v>417</v>
      </c>
      <c r="E122" s="96"/>
    </row>
    <row r="123" spans="1:7" s="9" customFormat="1">
      <c r="A123" s="117"/>
      <c r="B123" s="68"/>
      <c r="C123" s="182"/>
      <c r="D123" s="105" t="s">
        <v>418</v>
      </c>
      <c r="E123" s="96"/>
    </row>
    <row r="124" spans="1:7" s="9" customFormat="1">
      <c r="A124" s="117"/>
      <c r="B124" s="68"/>
      <c r="C124" s="182"/>
      <c r="D124" s="105" t="s">
        <v>419</v>
      </c>
      <c r="E124" s="96"/>
    </row>
    <row r="125" spans="1:7" s="9" customFormat="1">
      <c r="A125" s="117"/>
      <c r="B125" s="68"/>
      <c r="C125" s="182"/>
      <c r="D125" s="105" t="s">
        <v>361</v>
      </c>
      <c r="E125" s="96"/>
    </row>
    <row r="126" spans="1:7" s="9" customFormat="1">
      <c r="A126" s="117"/>
      <c r="B126" s="68"/>
      <c r="C126" s="182"/>
      <c r="D126" s="105" t="s">
        <v>90</v>
      </c>
      <c r="E126" s="96"/>
    </row>
    <row r="127" spans="1:7" s="9" customFormat="1">
      <c r="A127" s="117"/>
      <c r="B127" s="68"/>
      <c r="C127" s="182"/>
      <c r="D127" s="105" t="s">
        <v>420</v>
      </c>
      <c r="E127" s="96"/>
    </row>
    <row r="128" spans="1:7" s="9" customFormat="1" ht="25.2">
      <c r="A128" s="117"/>
      <c r="B128" s="68"/>
      <c r="C128" s="182"/>
      <c r="D128" s="105" t="s">
        <v>518</v>
      </c>
      <c r="E128" s="96"/>
    </row>
    <row r="129" spans="1:7" s="9" customFormat="1">
      <c r="A129" s="117"/>
      <c r="B129" s="68"/>
      <c r="C129" s="182"/>
      <c r="D129" s="105" t="s">
        <v>421</v>
      </c>
      <c r="E129" s="96"/>
    </row>
    <row r="130" spans="1:7" s="9" customFormat="1">
      <c r="A130" s="117"/>
      <c r="B130" s="68"/>
      <c r="C130" s="182"/>
      <c r="D130" s="105" t="s">
        <v>384</v>
      </c>
      <c r="E130" s="96"/>
    </row>
    <row r="131" spans="1:7" s="9" customFormat="1">
      <c r="A131" s="117"/>
      <c r="B131" s="68"/>
      <c r="C131" s="182"/>
      <c r="D131" s="99" t="s">
        <v>422</v>
      </c>
      <c r="E131" s="96"/>
    </row>
    <row r="132" spans="1:7" s="9" customFormat="1">
      <c r="A132" s="117"/>
      <c r="B132" s="74"/>
      <c r="C132" s="168"/>
      <c r="D132" s="70" t="s">
        <v>423</v>
      </c>
      <c r="E132" s="94"/>
    </row>
    <row r="133" spans="1:7" s="9" customFormat="1">
      <c r="A133" s="117"/>
      <c r="B133" s="10">
        <v>97</v>
      </c>
      <c r="C133" s="173" t="s">
        <v>238</v>
      </c>
      <c r="D133" s="104" t="s">
        <v>424</v>
      </c>
      <c r="E133" s="95"/>
      <c r="G133" s="9" t="str">
        <f>D133&amp;D134&amp;D135&amp;D136&amp;D137&amp;D138&amp;D139&amp;D140&amp;D141</f>
        <v xml:space="preserve"> スタンド とい(雨どい) 丸形水槽(共通) 板 雑巾 砂や泥を含む水 水 ビーカー(共通) 空き瓶(空き瓶を使って実験する場合)</v>
      </c>
    </row>
    <row r="134" spans="1:7" s="9" customFormat="1">
      <c r="A134" s="117"/>
      <c r="B134" s="16"/>
      <c r="C134" s="182"/>
      <c r="D134" s="105" t="s">
        <v>425</v>
      </c>
      <c r="E134" s="96"/>
    </row>
    <row r="135" spans="1:7" s="9" customFormat="1">
      <c r="A135" s="117"/>
      <c r="B135" s="16"/>
      <c r="C135" s="182"/>
      <c r="D135" s="105" t="s">
        <v>357</v>
      </c>
      <c r="E135" s="96"/>
    </row>
    <row r="136" spans="1:7" s="9" customFormat="1">
      <c r="A136" s="117"/>
      <c r="B136" s="16"/>
      <c r="C136" s="182"/>
      <c r="D136" s="105" t="s">
        <v>426</v>
      </c>
      <c r="E136" s="96"/>
    </row>
    <row r="137" spans="1:7" s="9" customFormat="1">
      <c r="A137" s="117"/>
      <c r="B137" s="16"/>
      <c r="C137" s="182"/>
      <c r="D137" s="105" t="s">
        <v>427</v>
      </c>
      <c r="E137" s="96"/>
    </row>
    <row r="138" spans="1:7" s="9" customFormat="1">
      <c r="A138" s="117"/>
      <c r="B138" s="16"/>
      <c r="C138" s="182"/>
      <c r="D138" s="105" t="s">
        <v>428</v>
      </c>
      <c r="E138" s="96"/>
    </row>
    <row r="139" spans="1:7" s="9" customFormat="1">
      <c r="A139" s="117"/>
      <c r="B139" s="16"/>
      <c r="C139" s="182"/>
      <c r="D139" s="105" t="s">
        <v>498</v>
      </c>
      <c r="E139" s="96"/>
    </row>
    <row r="140" spans="1:7" s="9" customFormat="1">
      <c r="A140" s="117"/>
      <c r="B140" s="16"/>
      <c r="C140" s="182"/>
      <c r="D140" s="81" t="s">
        <v>372</v>
      </c>
      <c r="E140" s="96"/>
    </row>
    <row r="141" spans="1:7" s="9" customFormat="1">
      <c r="A141" s="117"/>
      <c r="B141" s="11"/>
      <c r="C141" s="174"/>
      <c r="D141" s="89" t="s">
        <v>429</v>
      </c>
      <c r="E141" s="94"/>
    </row>
    <row r="142" spans="1:7" s="9" customFormat="1">
      <c r="A142" s="117"/>
      <c r="B142" s="10">
        <v>101</v>
      </c>
      <c r="C142" s="173" t="s">
        <v>273</v>
      </c>
      <c r="D142" s="110" t="s">
        <v>430</v>
      </c>
      <c r="E142" s="95"/>
      <c r="G142" s="9" t="str">
        <f>D142&amp;D143</f>
        <v xml:space="preserve"> 参考図書、図鑑など PCやタブレット端末</v>
      </c>
    </row>
    <row r="143" spans="1:7" s="9" customFormat="1">
      <c r="A143" s="120"/>
      <c r="B143" s="53"/>
      <c r="C143" s="168"/>
      <c r="D143" s="83" t="s">
        <v>378</v>
      </c>
      <c r="E143" s="94"/>
    </row>
    <row r="144" spans="1:7" s="9" customFormat="1">
      <c r="A144" s="114" t="s">
        <v>246</v>
      </c>
      <c r="B144" s="10">
        <v>107</v>
      </c>
      <c r="C144" s="173" t="s">
        <v>273</v>
      </c>
      <c r="D144" s="110" t="s">
        <v>430</v>
      </c>
      <c r="E144" s="95"/>
      <c r="G144" s="9" t="str">
        <f>D144&amp;D145</f>
        <v xml:space="preserve"> 参考図書、図鑑など PCやタブレット端末</v>
      </c>
    </row>
    <row r="145" spans="1:7" s="9" customFormat="1">
      <c r="A145" s="115"/>
      <c r="B145" s="58"/>
      <c r="C145" s="183"/>
      <c r="D145" s="84" t="s">
        <v>378</v>
      </c>
      <c r="E145" s="94"/>
    </row>
    <row r="146" spans="1:7" s="9" customFormat="1">
      <c r="A146" s="117" t="s">
        <v>247</v>
      </c>
      <c r="B146" s="16">
        <v>121</v>
      </c>
      <c r="C146" s="182" t="s">
        <v>344</v>
      </c>
      <c r="D146" s="108" t="s">
        <v>491</v>
      </c>
      <c r="E146" s="112"/>
      <c r="G146" s="9" t="str">
        <f>D146&amp;D147&amp;D148&amp;D149</f>
        <v xml:space="preserve"> 長くて丈夫な棒 おもり てこを支える物 椅子</v>
      </c>
    </row>
    <row r="147" spans="1:7" s="9" customFormat="1">
      <c r="A147" s="117"/>
      <c r="B147" s="16">
        <v>123</v>
      </c>
      <c r="C147" s="182" t="s">
        <v>238</v>
      </c>
      <c r="D147" s="105" t="s">
        <v>299</v>
      </c>
      <c r="E147" s="96"/>
    </row>
    <row r="148" spans="1:7" s="9" customFormat="1">
      <c r="A148" s="117"/>
      <c r="B148" s="16"/>
      <c r="C148" s="182"/>
      <c r="D148" s="105" t="s">
        <v>431</v>
      </c>
      <c r="E148" s="96"/>
    </row>
    <row r="149" spans="1:7" s="9" customFormat="1">
      <c r="A149" s="117"/>
      <c r="B149" s="16"/>
      <c r="C149" s="182"/>
      <c r="D149" s="91" t="s">
        <v>432</v>
      </c>
      <c r="E149" s="94"/>
    </row>
    <row r="150" spans="1:7" s="9" customFormat="1">
      <c r="A150" s="117"/>
      <c r="B150" s="10">
        <v>127</v>
      </c>
      <c r="C150" s="173" t="s">
        <v>224</v>
      </c>
      <c r="D150" s="104" t="s">
        <v>492</v>
      </c>
      <c r="E150" s="95"/>
      <c r="G150" s="9" t="str">
        <f>D150&amp;D151&amp;D152</f>
        <v xml:space="preserve"> 実験用てこ おもり タブレットやカメラ</v>
      </c>
    </row>
    <row r="151" spans="1:7" s="9" customFormat="1">
      <c r="A151" s="117"/>
      <c r="B151" s="16"/>
      <c r="C151" s="182"/>
      <c r="D151" s="105" t="s">
        <v>299</v>
      </c>
      <c r="E151" s="96"/>
    </row>
    <row r="152" spans="1:7" s="9" customFormat="1">
      <c r="A152" s="117"/>
      <c r="B152" s="11"/>
      <c r="C152" s="174"/>
      <c r="D152" s="91" t="s">
        <v>433</v>
      </c>
      <c r="E152" s="94"/>
    </row>
    <row r="153" spans="1:7" s="9" customFormat="1">
      <c r="A153" s="117"/>
      <c r="B153" s="38">
        <v>130</v>
      </c>
      <c r="C153" s="198" t="s">
        <v>318</v>
      </c>
      <c r="D153" s="86" t="s">
        <v>434</v>
      </c>
      <c r="E153" s="92"/>
      <c r="G153" s="9" t="str">
        <f>D153</f>
        <v xml:space="preserve"> 上皿てんびん</v>
      </c>
    </row>
    <row r="154" spans="1:7" s="9" customFormat="1">
      <c r="A154" s="117"/>
      <c r="B154" s="40">
        <v>130</v>
      </c>
      <c r="C154" s="172" t="s">
        <v>335</v>
      </c>
      <c r="D154" s="109" t="s">
        <v>435</v>
      </c>
      <c r="E154" s="95"/>
      <c r="G154" s="9" t="str">
        <f>D154&amp;D155&amp;D156&amp;D157</f>
        <v xml:space="preserve"> 折り紙 ストロー 糸 クリップ</v>
      </c>
    </row>
    <row r="155" spans="1:7" s="9" customFormat="1">
      <c r="A155" s="117"/>
      <c r="B155" s="16"/>
      <c r="C155" s="182"/>
      <c r="D155" s="105" t="s">
        <v>413</v>
      </c>
      <c r="E155" s="96"/>
    </row>
    <row r="156" spans="1:7" s="9" customFormat="1">
      <c r="A156" s="117"/>
      <c r="B156" s="16"/>
      <c r="C156" s="182"/>
      <c r="D156" s="105" t="s">
        <v>436</v>
      </c>
      <c r="E156" s="96"/>
    </row>
    <row r="157" spans="1:7" s="9" customFormat="1">
      <c r="A157" s="117"/>
      <c r="B157" s="58"/>
      <c r="C157" s="183"/>
      <c r="D157" s="75" t="s">
        <v>193</v>
      </c>
      <c r="E157" s="94"/>
    </row>
    <row r="158" spans="1:7" s="9" customFormat="1">
      <c r="A158" s="117"/>
      <c r="B158" s="40">
        <v>131</v>
      </c>
      <c r="C158" s="172" t="s">
        <v>319</v>
      </c>
      <c r="D158" s="109" t="s">
        <v>179</v>
      </c>
      <c r="E158" s="95"/>
      <c r="G158" s="9" t="str">
        <f>D158&amp;D159&amp;D160&amp;D161</f>
        <v xml:space="preserve"> はさみ ペンチ せんぬき ピンセット(共通)</v>
      </c>
    </row>
    <row r="159" spans="1:7" s="9" customFormat="1">
      <c r="A159" s="117"/>
      <c r="B159" s="16"/>
      <c r="C159" s="182"/>
      <c r="D159" s="105" t="s">
        <v>437</v>
      </c>
      <c r="E159" s="96"/>
    </row>
    <row r="160" spans="1:7" s="9" customFormat="1">
      <c r="A160" s="117"/>
      <c r="B160" s="16"/>
      <c r="C160" s="182"/>
      <c r="D160" s="105" t="s">
        <v>438</v>
      </c>
      <c r="E160" s="96"/>
    </row>
    <row r="161" spans="1:7" s="9" customFormat="1">
      <c r="A161" s="115"/>
      <c r="B161" s="58"/>
      <c r="C161" s="183"/>
      <c r="D161" s="87" t="s">
        <v>409</v>
      </c>
      <c r="E161" s="94"/>
    </row>
    <row r="162" spans="1:7" s="9" customFormat="1">
      <c r="A162" s="116" t="s">
        <v>248</v>
      </c>
      <c r="B162" s="40">
        <v>139</v>
      </c>
      <c r="C162" s="172" t="s">
        <v>238</v>
      </c>
      <c r="D162" s="109" t="s">
        <v>442</v>
      </c>
      <c r="E162" s="95"/>
      <c r="G162" s="9" t="str">
        <f>D162&amp;D163&amp;D164&amp;D165&amp;D166&amp;D167</f>
        <v xml:space="preserve"> 手回し発電機 豆電球 光電池 導線付きソケット 半透明のシート タブレットやカメラ</v>
      </c>
    </row>
    <row r="163" spans="1:7" s="9" customFormat="1">
      <c r="A163" s="117"/>
      <c r="B163" s="16"/>
      <c r="C163" s="182"/>
      <c r="D163" s="105" t="s">
        <v>115</v>
      </c>
      <c r="E163" s="96"/>
    </row>
    <row r="164" spans="1:7" s="9" customFormat="1">
      <c r="A164" s="117"/>
      <c r="B164" s="16"/>
      <c r="C164" s="182"/>
      <c r="D164" s="105" t="s">
        <v>439</v>
      </c>
      <c r="E164" s="96"/>
    </row>
    <row r="165" spans="1:7" s="9" customFormat="1">
      <c r="A165" s="117"/>
      <c r="B165" s="16"/>
      <c r="C165" s="182"/>
      <c r="D165" s="105" t="s">
        <v>440</v>
      </c>
      <c r="E165" s="96"/>
    </row>
    <row r="166" spans="1:7" s="9" customFormat="1">
      <c r="A166" s="117"/>
      <c r="B166" s="16"/>
      <c r="C166" s="182"/>
      <c r="D166" s="105" t="s">
        <v>441</v>
      </c>
      <c r="E166" s="96"/>
    </row>
    <row r="167" spans="1:7" s="9" customFormat="1">
      <c r="A167" s="117"/>
      <c r="B167" s="58"/>
      <c r="C167" s="183"/>
      <c r="D167" s="87" t="s">
        <v>433</v>
      </c>
      <c r="E167" s="94"/>
    </row>
    <row r="168" spans="1:7" s="9" customFormat="1">
      <c r="A168" s="117"/>
      <c r="B168" s="40">
        <v>143</v>
      </c>
      <c r="C168" s="172" t="s">
        <v>224</v>
      </c>
      <c r="D168" s="109" t="s">
        <v>442</v>
      </c>
      <c r="E168" s="95"/>
      <c r="G168" s="9" t="str">
        <f>D168&amp;D169&amp;D170&amp;D171&amp;D172&amp;D173&amp;D174&amp;D175&amp;D176&amp;D177</f>
        <v xml:space="preserve"> 手回し発電機 コンデンサー 豆電球や発光ダイオードなどの器具 タブレットやカメラ 電熱線 割りばし 木の板 L字の金属 アルミニウム はくに示温シールを貼った物</v>
      </c>
    </row>
    <row r="169" spans="1:7" s="9" customFormat="1">
      <c r="A169" s="117"/>
      <c r="B169" s="16"/>
      <c r="C169" s="182"/>
      <c r="D169" s="105" t="s">
        <v>443</v>
      </c>
      <c r="E169" s="96"/>
    </row>
    <row r="170" spans="1:7" s="9" customFormat="1">
      <c r="A170" s="117"/>
      <c r="B170" s="16"/>
      <c r="C170" s="182"/>
      <c r="D170" s="105" t="s">
        <v>444</v>
      </c>
      <c r="E170" s="96"/>
    </row>
    <row r="171" spans="1:7" s="9" customFormat="1">
      <c r="A171" s="117"/>
      <c r="B171" s="16"/>
      <c r="C171" s="182"/>
      <c r="D171" s="105" t="s">
        <v>433</v>
      </c>
      <c r="E171" s="96"/>
    </row>
    <row r="172" spans="1:7" s="9" customFormat="1">
      <c r="A172" s="117"/>
      <c r="B172" s="16"/>
      <c r="C172" s="182"/>
      <c r="D172" s="105" t="s">
        <v>445</v>
      </c>
      <c r="E172" s="96"/>
    </row>
    <row r="173" spans="1:7" s="9" customFormat="1">
      <c r="A173" s="117"/>
      <c r="B173" s="16"/>
      <c r="C173" s="182"/>
      <c r="D173" s="105" t="s">
        <v>446</v>
      </c>
      <c r="E173" s="96"/>
    </row>
    <row r="174" spans="1:7" s="9" customFormat="1">
      <c r="A174" s="117"/>
      <c r="B174" s="16"/>
      <c r="C174" s="182"/>
      <c r="D174" s="105" t="s">
        <v>447</v>
      </c>
      <c r="E174" s="96"/>
    </row>
    <row r="175" spans="1:7" s="9" customFormat="1">
      <c r="A175" s="117"/>
      <c r="B175" s="16"/>
      <c r="C175" s="182"/>
      <c r="D175" s="105" t="s">
        <v>448</v>
      </c>
      <c r="E175" s="96"/>
    </row>
    <row r="176" spans="1:7" s="9" customFormat="1">
      <c r="A176" s="117"/>
      <c r="B176" s="16"/>
      <c r="C176" s="182"/>
      <c r="D176" s="105" t="s">
        <v>449</v>
      </c>
      <c r="E176" s="96"/>
    </row>
    <row r="177" spans="1:7" s="9" customFormat="1">
      <c r="A177" s="117"/>
      <c r="B177" s="58"/>
      <c r="C177" s="183"/>
      <c r="D177" s="75" t="s">
        <v>450</v>
      </c>
      <c r="E177" s="94"/>
    </row>
    <row r="178" spans="1:7" s="9" customFormat="1">
      <c r="A178" s="117"/>
      <c r="B178" s="40">
        <v>145</v>
      </c>
      <c r="C178" s="172" t="s">
        <v>225</v>
      </c>
      <c r="D178" s="109" t="s">
        <v>442</v>
      </c>
      <c r="E178" s="95"/>
      <c r="G178" s="9" t="str">
        <f>D178&amp;D179&amp;D180&amp;D181&amp;D182&amp;D183</f>
        <v xml:space="preserve"> 手回し発電機 コンデンサー ストップウォッチ(共通) 豆電球 発光ダイオード 導線付きソケット</v>
      </c>
    </row>
    <row r="179" spans="1:7" s="9" customFormat="1">
      <c r="A179" s="117"/>
      <c r="B179" s="16"/>
      <c r="C179" s="182"/>
      <c r="D179" s="105" t="s">
        <v>443</v>
      </c>
      <c r="E179" s="96"/>
    </row>
    <row r="180" spans="1:7" s="9" customFormat="1">
      <c r="A180" s="117"/>
      <c r="B180" s="16"/>
      <c r="C180" s="182"/>
      <c r="D180" s="105" t="s">
        <v>381</v>
      </c>
      <c r="E180" s="96"/>
    </row>
    <row r="181" spans="1:7" s="9" customFormat="1">
      <c r="A181" s="117"/>
      <c r="B181" s="16"/>
      <c r="C181" s="182"/>
      <c r="D181" s="105" t="s">
        <v>115</v>
      </c>
      <c r="E181" s="96"/>
    </row>
    <row r="182" spans="1:7" s="9" customFormat="1">
      <c r="A182" s="117"/>
      <c r="B182" s="16"/>
      <c r="C182" s="182"/>
      <c r="D182" s="105" t="s">
        <v>451</v>
      </c>
      <c r="E182" s="96"/>
    </row>
    <row r="183" spans="1:7" s="9" customFormat="1">
      <c r="A183" s="117"/>
      <c r="B183" s="58"/>
      <c r="C183" s="183"/>
      <c r="D183" s="75" t="s">
        <v>440</v>
      </c>
      <c r="E183" s="94"/>
    </row>
    <row r="184" spans="1:7" s="9" customFormat="1">
      <c r="A184" s="117"/>
      <c r="B184" s="40">
        <v>149</v>
      </c>
      <c r="C184" s="172" t="s">
        <v>149</v>
      </c>
      <c r="D184" s="109" t="s">
        <v>442</v>
      </c>
      <c r="E184" s="95"/>
      <c r="G184" s="9" t="str">
        <f>D184&amp;D185&amp;D186&amp;D187&amp;D188</f>
        <v xml:space="preserve"> 手回し発電機 プログラムで動く無線スイッチの付いたコンデンサー 発光ダイオードなどの器具 PCやタブレット端末 人感センサー</v>
      </c>
    </row>
    <row r="185" spans="1:7" s="9" customFormat="1" ht="25.2">
      <c r="A185" s="117"/>
      <c r="B185" s="16"/>
      <c r="C185" s="182"/>
      <c r="D185" s="105" t="s">
        <v>452</v>
      </c>
      <c r="E185" s="96"/>
    </row>
    <row r="186" spans="1:7" s="9" customFormat="1">
      <c r="A186" s="117"/>
      <c r="B186" s="16"/>
      <c r="C186" s="182"/>
      <c r="D186" s="105" t="s">
        <v>453</v>
      </c>
      <c r="E186" s="96"/>
    </row>
    <row r="187" spans="1:7" s="9" customFormat="1">
      <c r="A187" s="117"/>
      <c r="B187" s="16"/>
      <c r="C187" s="182"/>
      <c r="D187" s="105" t="s">
        <v>378</v>
      </c>
      <c r="E187" s="96"/>
    </row>
    <row r="188" spans="1:7" s="9" customFormat="1">
      <c r="A188" s="115"/>
      <c r="B188" s="58"/>
      <c r="C188" s="183"/>
      <c r="D188" s="197" t="s">
        <v>454</v>
      </c>
      <c r="E188" s="94"/>
    </row>
    <row r="189" spans="1:7" s="9" customFormat="1">
      <c r="A189" s="117" t="s">
        <v>249</v>
      </c>
      <c r="B189" s="16">
        <v>157</v>
      </c>
      <c r="C189" s="182" t="s">
        <v>238</v>
      </c>
      <c r="D189" s="108" t="s">
        <v>493</v>
      </c>
      <c r="E189" s="112"/>
      <c r="G189" s="9" t="str">
        <f>D189&amp;D190&amp;D191&amp;D192&amp;D193&amp;D194&amp;D195&amp;D196&amp;D197&amp;D198&amp;D199&amp;D200&amp;D201&amp;D202</f>
        <v xml:space="preserve"> 食塩水 重曹水 うすいアンモニア水 うすい塩酸 炭酸水 蒸発皿 ピペット(共通) 試験管・試験管立て(共通) ビーカー(共通) 金網 加熱器具 雑巾 保護めがね(共通) 白い紙</v>
      </c>
    </row>
    <row r="190" spans="1:7" s="9" customFormat="1">
      <c r="A190" s="117"/>
      <c r="B190" s="16"/>
      <c r="C190" s="182"/>
      <c r="D190" s="105" t="s">
        <v>455</v>
      </c>
      <c r="E190" s="96"/>
    </row>
    <row r="191" spans="1:7" s="9" customFormat="1">
      <c r="A191" s="117"/>
      <c r="B191" s="16"/>
      <c r="C191" s="182"/>
      <c r="D191" s="105" t="s">
        <v>456</v>
      </c>
      <c r="E191" s="96"/>
    </row>
    <row r="192" spans="1:7" s="9" customFormat="1">
      <c r="A192" s="117"/>
      <c r="B192" s="16"/>
      <c r="C192" s="182"/>
      <c r="D192" s="105" t="s">
        <v>457</v>
      </c>
      <c r="E192" s="96"/>
    </row>
    <row r="193" spans="1:7" s="9" customFormat="1">
      <c r="A193" s="117"/>
      <c r="B193" s="16"/>
      <c r="C193" s="182"/>
      <c r="D193" s="105" t="s">
        <v>458</v>
      </c>
      <c r="E193" s="96"/>
    </row>
    <row r="194" spans="1:7" s="9" customFormat="1">
      <c r="A194" s="117"/>
      <c r="B194" s="16"/>
      <c r="C194" s="182"/>
      <c r="D194" s="105" t="s">
        <v>459</v>
      </c>
      <c r="E194" s="96"/>
    </row>
    <row r="195" spans="1:7" s="9" customFormat="1">
      <c r="A195" s="117"/>
      <c r="B195" s="16"/>
      <c r="C195" s="182"/>
      <c r="D195" s="105" t="s">
        <v>460</v>
      </c>
      <c r="E195" s="96"/>
    </row>
    <row r="196" spans="1:7" s="9" customFormat="1">
      <c r="A196" s="117"/>
      <c r="B196" s="16"/>
      <c r="C196" s="182"/>
      <c r="D196" s="105" t="s">
        <v>461</v>
      </c>
      <c r="E196" s="96"/>
    </row>
    <row r="197" spans="1:7" s="9" customFormat="1">
      <c r="A197" s="117"/>
      <c r="B197" s="16"/>
      <c r="C197" s="182"/>
      <c r="D197" s="105" t="s">
        <v>372</v>
      </c>
      <c r="E197" s="112"/>
    </row>
    <row r="198" spans="1:7" s="9" customFormat="1">
      <c r="A198" s="117"/>
      <c r="B198" s="16"/>
      <c r="C198" s="182"/>
      <c r="D198" s="105" t="s">
        <v>462</v>
      </c>
      <c r="E198" s="96"/>
    </row>
    <row r="199" spans="1:7" s="9" customFormat="1">
      <c r="A199" s="117"/>
      <c r="B199" s="16"/>
      <c r="C199" s="182"/>
      <c r="D199" s="105" t="s">
        <v>463</v>
      </c>
      <c r="E199" s="96"/>
    </row>
    <row r="200" spans="1:7" s="9" customFormat="1">
      <c r="A200" s="117"/>
      <c r="B200" s="16"/>
      <c r="C200" s="182"/>
      <c r="D200" s="108" t="s">
        <v>464</v>
      </c>
      <c r="E200" s="96"/>
    </row>
    <row r="201" spans="1:7" s="9" customFormat="1">
      <c r="A201" s="117"/>
      <c r="B201" s="16"/>
      <c r="C201" s="182"/>
      <c r="D201" s="105" t="s">
        <v>361</v>
      </c>
      <c r="E201" s="96"/>
    </row>
    <row r="202" spans="1:7" s="9" customFormat="1">
      <c r="A202" s="117"/>
      <c r="B202" s="11"/>
      <c r="C202" s="174"/>
      <c r="D202" s="75" t="s">
        <v>465</v>
      </c>
      <c r="E202" s="94"/>
    </row>
    <row r="203" spans="1:7" s="9" customFormat="1">
      <c r="A203" s="117"/>
      <c r="B203" s="10">
        <v>159</v>
      </c>
      <c r="C203" s="173" t="s">
        <v>224</v>
      </c>
      <c r="D203" s="104" t="s">
        <v>494</v>
      </c>
      <c r="E203" s="95"/>
      <c r="G203" s="9" t="str">
        <f>D203&amp;D204&amp;D205&amp;D206&amp;D207&amp;D208&amp;D209&amp;D210&amp;D211</f>
        <v xml:space="preserve"> 炭酸水 試験管・試験管立て(共通) ゴム栓 ガラス管 ゴム管 丸形水槽(共通) 線香 保護めがね(共通) 火を使うときの道具(ガスマッチ、燃えさし入れ、ぬれた雑巾)(共通)</v>
      </c>
    </row>
    <row r="204" spans="1:7" s="9" customFormat="1">
      <c r="A204" s="117"/>
      <c r="B204" s="16"/>
      <c r="C204" s="182"/>
      <c r="D204" s="105" t="s">
        <v>461</v>
      </c>
      <c r="E204" s="96"/>
    </row>
    <row r="205" spans="1:7" s="9" customFormat="1">
      <c r="A205" s="117"/>
      <c r="B205" s="16"/>
      <c r="C205" s="182"/>
      <c r="D205" s="105" t="s">
        <v>466</v>
      </c>
      <c r="E205" s="96"/>
    </row>
    <row r="206" spans="1:7" s="9" customFormat="1">
      <c r="A206" s="117"/>
      <c r="B206" s="16"/>
      <c r="C206" s="182"/>
      <c r="D206" s="105" t="s">
        <v>467</v>
      </c>
      <c r="E206" s="96"/>
    </row>
    <row r="207" spans="1:7" s="9" customFormat="1">
      <c r="A207" s="117"/>
      <c r="B207" s="16"/>
      <c r="C207" s="182"/>
      <c r="D207" s="105" t="s">
        <v>468</v>
      </c>
      <c r="E207" s="96"/>
    </row>
    <row r="208" spans="1:7" s="9" customFormat="1">
      <c r="A208" s="117"/>
      <c r="B208" s="16"/>
      <c r="C208" s="182"/>
      <c r="D208" s="105" t="s">
        <v>357</v>
      </c>
      <c r="E208" s="96"/>
    </row>
    <row r="209" spans="1:7" s="9" customFormat="1">
      <c r="A209" s="117"/>
      <c r="B209" s="16"/>
      <c r="C209" s="182"/>
      <c r="D209" s="105" t="s">
        <v>469</v>
      </c>
      <c r="E209" s="96"/>
    </row>
    <row r="210" spans="1:7" s="9" customFormat="1">
      <c r="A210" s="117"/>
      <c r="B210" s="16"/>
      <c r="C210" s="182"/>
      <c r="D210" s="81" t="s">
        <v>361</v>
      </c>
      <c r="E210" s="96"/>
    </row>
    <row r="211" spans="1:7" s="9" customFormat="1" ht="25.2">
      <c r="A211" s="117"/>
      <c r="B211" s="11"/>
      <c r="C211" s="174"/>
      <c r="D211" s="89" t="s">
        <v>354</v>
      </c>
      <c r="E211" s="44"/>
    </row>
    <row r="212" spans="1:7" s="9" customFormat="1">
      <c r="A212" s="117"/>
      <c r="B212" s="16">
        <v>160</v>
      </c>
      <c r="C212" s="170" t="s">
        <v>347</v>
      </c>
      <c r="D212" s="104" t="s">
        <v>495</v>
      </c>
      <c r="E212" s="95"/>
      <c r="G212" s="9" t="str">
        <f>D212&amp;D213</f>
        <v xml:space="preserve"> ペットボトル 二酸化炭素ボンベ</v>
      </c>
    </row>
    <row r="213" spans="1:7" s="9" customFormat="1">
      <c r="A213" s="117"/>
      <c r="B213" s="11"/>
      <c r="C213" s="186"/>
      <c r="D213" s="91" t="s">
        <v>470</v>
      </c>
      <c r="E213" s="94"/>
    </row>
    <row r="214" spans="1:7" s="9" customFormat="1">
      <c r="A214" s="117"/>
      <c r="B214" s="10">
        <v>161</v>
      </c>
      <c r="C214" s="187" t="s">
        <v>225</v>
      </c>
      <c r="D214" s="104" t="s">
        <v>471</v>
      </c>
      <c r="E214" s="95"/>
      <c r="G214" s="9" t="str">
        <f>D214&amp;D215&amp;D216&amp;D217&amp;D218&amp;D219&amp;D220</f>
        <v xml:space="preserve"> 調べる水溶液 リトマス紙 ピンセット(共通) ガラス棒(共通) かわいた布 ビーカー(共通) 保護めがね(共通)</v>
      </c>
    </row>
    <row r="215" spans="1:7" s="9" customFormat="1">
      <c r="A215" s="117"/>
      <c r="B215" s="16"/>
      <c r="C215" s="170"/>
      <c r="D215" s="105" t="s">
        <v>472</v>
      </c>
      <c r="E215" s="96"/>
    </row>
    <row r="216" spans="1:7" s="9" customFormat="1">
      <c r="A216" s="117"/>
      <c r="B216" s="16"/>
      <c r="C216" s="170"/>
      <c r="D216" s="105" t="s">
        <v>409</v>
      </c>
      <c r="E216" s="96"/>
    </row>
    <row r="217" spans="1:7" s="9" customFormat="1">
      <c r="A217" s="117"/>
      <c r="B217" s="16"/>
      <c r="C217" s="170"/>
      <c r="D217" s="105" t="s">
        <v>473</v>
      </c>
      <c r="E217" s="96"/>
    </row>
    <row r="218" spans="1:7" s="9" customFormat="1">
      <c r="A218" s="117"/>
      <c r="B218" s="16"/>
      <c r="C218" s="170"/>
      <c r="D218" s="105" t="s">
        <v>474</v>
      </c>
      <c r="E218" s="112"/>
    </row>
    <row r="219" spans="1:7" s="9" customFormat="1">
      <c r="A219" s="117"/>
      <c r="B219" s="16"/>
      <c r="C219" s="170"/>
      <c r="D219" s="105" t="s">
        <v>372</v>
      </c>
      <c r="E219" s="96"/>
    </row>
    <row r="220" spans="1:7" s="9" customFormat="1">
      <c r="A220" s="117"/>
      <c r="B220" s="58"/>
      <c r="C220" s="188"/>
      <c r="D220" s="75" t="s">
        <v>361</v>
      </c>
      <c r="E220" s="94"/>
    </row>
    <row r="221" spans="1:7" s="9" customFormat="1">
      <c r="A221" s="117"/>
      <c r="B221" s="67">
        <v>163</v>
      </c>
      <c r="C221" s="171" t="s">
        <v>320</v>
      </c>
      <c r="D221" s="109" t="s">
        <v>475</v>
      </c>
      <c r="E221" s="95"/>
      <c r="G221" s="9" t="str">
        <f>D221&amp;D222</f>
        <v xml:space="preserve"> ムラサキキャベツの液　 BTB溶液</v>
      </c>
    </row>
    <row r="222" spans="1:7" s="9" customFormat="1">
      <c r="A222" s="115"/>
      <c r="B222" s="69"/>
      <c r="C222" s="189"/>
      <c r="D222" s="87" t="s">
        <v>476</v>
      </c>
      <c r="E222" s="94"/>
    </row>
    <row r="223" spans="1:7" s="9" customFormat="1">
      <c r="A223" s="117" t="s">
        <v>249</v>
      </c>
      <c r="B223" s="16">
        <v>165</v>
      </c>
      <c r="C223" s="170" t="s">
        <v>321</v>
      </c>
      <c r="D223" s="108" t="s">
        <v>496</v>
      </c>
      <c r="E223" s="112"/>
      <c r="G223" s="9" t="str">
        <f>D223&amp;D224&amp;D225&amp;D226&amp;D227&amp;D228&amp;D229&amp;D230</f>
        <v xml:space="preserve"> うすい塩酸 アルミニウム 鉄 ピペット(共通) ビーカー(共通) 試験管・試験管立て(共通) 雑巾 保護めがね(共通)</v>
      </c>
    </row>
    <row r="224" spans="1:7" s="9" customFormat="1">
      <c r="A224" s="117" t="s">
        <v>517</v>
      </c>
      <c r="B224" s="16"/>
      <c r="C224" s="170"/>
      <c r="D224" s="105" t="s">
        <v>449</v>
      </c>
      <c r="E224" s="96"/>
    </row>
    <row r="225" spans="1:7" s="9" customFormat="1">
      <c r="A225" s="117"/>
      <c r="B225" s="16"/>
      <c r="C225" s="170"/>
      <c r="D225" s="108" t="s">
        <v>477</v>
      </c>
      <c r="E225" s="96"/>
    </row>
    <row r="226" spans="1:7" s="9" customFormat="1">
      <c r="A226" s="117"/>
      <c r="B226" s="16"/>
      <c r="C226" s="170"/>
      <c r="D226" s="105" t="s">
        <v>460</v>
      </c>
      <c r="E226" s="96"/>
    </row>
    <row r="227" spans="1:7" s="9" customFormat="1">
      <c r="A227" s="117"/>
      <c r="B227" s="16"/>
      <c r="C227" s="170"/>
      <c r="D227" s="105" t="s">
        <v>372</v>
      </c>
      <c r="E227" s="96"/>
    </row>
    <row r="228" spans="1:7" s="9" customFormat="1">
      <c r="A228" s="117"/>
      <c r="B228" s="16"/>
      <c r="C228" s="170"/>
      <c r="D228" s="105" t="s">
        <v>461</v>
      </c>
      <c r="E228" s="96"/>
    </row>
    <row r="229" spans="1:7" s="9" customFormat="1">
      <c r="A229" s="117"/>
      <c r="B229" s="16"/>
      <c r="C229" s="170"/>
      <c r="D229" s="105" t="s">
        <v>464</v>
      </c>
      <c r="E229" s="96"/>
    </row>
    <row r="230" spans="1:7" s="9" customFormat="1">
      <c r="A230" s="117"/>
      <c r="B230" s="58"/>
      <c r="C230" s="188"/>
      <c r="D230" s="87" t="s">
        <v>361</v>
      </c>
      <c r="E230" s="94"/>
    </row>
    <row r="231" spans="1:7" s="9" customFormat="1">
      <c r="A231" s="117"/>
      <c r="B231" s="40">
        <v>167</v>
      </c>
      <c r="C231" s="190" t="s">
        <v>322</v>
      </c>
      <c r="D231" s="109" t="s">
        <v>497</v>
      </c>
      <c r="E231" s="95"/>
      <c r="G231" s="9" t="str">
        <f>D231&amp;D232&amp;D233&amp;D234&amp;D235&amp;D236</f>
        <v xml:space="preserve"> 塩酸に金属が溶けた液 蒸発皿 ピペット(共通) 金網 加熱器具 保護めがね(共通)　</v>
      </c>
    </row>
    <row r="232" spans="1:7" s="9" customFormat="1">
      <c r="A232" s="117"/>
      <c r="B232" s="16"/>
      <c r="C232" s="170"/>
      <c r="D232" s="105" t="s">
        <v>459</v>
      </c>
      <c r="E232" s="96"/>
    </row>
    <row r="233" spans="1:7" s="9" customFormat="1">
      <c r="A233" s="117"/>
      <c r="B233" s="16"/>
      <c r="C233" s="170"/>
      <c r="D233" s="105" t="s">
        <v>460</v>
      </c>
      <c r="E233" s="96"/>
    </row>
    <row r="234" spans="1:7" s="9" customFormat="1">
      <c r="A234" s="117"/>
      <c r="B234" s="16"/>
      <c r="C234" s="170"/>
      <c r="D234" s="105" t="s">
        <v>462</v>
      </c>
      <c r="E234" s="96"/>
    </row>
    <row r="235" spans="1:7" s="9" customFormat="1">
      <c r="A235" s="117"/>
      <c r="B235" s="16"/>
      <c r="C235" s="170"/>
      <c r="D235" s="105" t="s">
        <v>463</v>
      </c>
      <c r="E235" s="96"/>
    </row>
    <row r="236" spans="1:7" s="9" customFormat="1">
      <c r="A236" s="117"/>
      <c r="B236" s="58"/>
      <c r="C236" s="188"/>
      <c r="D236" s="87" t="s">
        <v>478</v>
      </c>
      <c r="E236" s="94"/>
    </row>
    <row r="237" spans="1:7" s="9" customFormat="1" ht="25.2">
      <c r="A237" s="117"/>
      <c r="B237" s="40">
        <v>169</v>
      </c>
      <c r="C237" s="190" t="s">
        <v>323</v>
      </c>
      <c r="D237" s="109" t="s">
        <v>479</v>
      </c>
      <c r="E237" s="95"/>
      <c r="G237" s="9" t="str">
        <f>D238&amp;D239&amp;D240&amp;D241&amp;D242&amp;D243&amp;D244&amp;D245&amp;D246&amp;D247</f>
        <v xml:space="preserve"> 塩酸にアルミニウムが溶けた液から出てきた固体 塩酸に鉄が溶けた液から出てきた固体 アルミニウム 鉄 うすい塩酸 ピペット(共通) ビーカー(共通) 試験管・試験管立て(共通) 雑巾 保護めがね(共通)　</v>
      </c>
    </row>
    <row r="238" spans="1:7" s="9" customFormat="1" ht="25.2">
      <c r="A238" s="117"/>
      <c r="B238" s="16"/>
      <c r="C238" s="170"/>
      <c r="D238" s="105" t="s">
        <v>480</v>
      </c>
      <c r="E238" s="96"/>
    </row>
    <row r="239" spans="1:7" s="9" customFormat="1">
      <c r="A239" s="117"/>
      <c r="B239" s="16"/>
      <c r="C239" s="170"/>
      <c r="D239" s="105" t="s">
        <v>481</v>
      </c>
      <c r="E239" s="96"/>
    </row>
    <row r="240" spans="1:7" s="9" customFormat="1">
      <c r="A240" s="117"/>
      <c r="B240" s="16"/>
      <c r="C240" s="170"/>
      <c r="D240" s="105" t="s">
        <v>449</v>
      </c>
      <c r="E240" s="96"/>
    </row>
    <row r="241" spans="1:7" s="9" customFormat="1">
      <c r="A241" s="117"/>
      <c r="B241" s="16"/>
      <c r="C241" s="170"/>
      <c r="D241" s="105" t="s">
        <v>477</v>
      </c>
      <c r="E241" s="96"/>
    </row>
    <row r="242" spans="1:7" s="9" customFormat="1">
      <c r="A242" s="117"/>
      <c r="B242" s="16"/>
      <c r="C242" s="170"/>
      <c r="D242" s="105" t="s">
        <v>457</v>
      </c>
      <c r="E242" s="96"/>
    </row>
    <row r="243" spans="1:7" s="9" customFormat="1">
      <c r="A243" s="117"/>
      <c r="B243" s="16"/>
      <c r="C243" s="170"/>
      <c r="D243" s="105" t="s">
        <v>460</v>
      </c>
      <c r="E243" s="96"/>
    </row>
    <row r="244" spans="1:7" s="9" customFormat="1">
      <c r="A244" s="117"/>
      <c r="B244" s="16"/>
      <c r="C244" s="170"/>
      <c r="D244" s="105" t="s">
        <v>372</v>
      </c>
      <c r="E244" s="96"/>
    </row>
    <row r="245" spans="1:7" s="9" customFormat="1">
      <c r="A245" s="117"/>
      <c r="B245" s="16"/>
      <c r="C245" s="170"/>
      <c r="D245" s="105" t="s">
        <v>461</v>
      </c>
      <c r="E245" s="96"/>
    </row>
    <row r="246" spans="1:7" s="9" customFormat="1">
      <c r="A246" s="117"/>
      <c r="B246" s="16"/>
      <c r="C246" s="170"/>
      <c r="D246" s="105" t="s">
        <v>464</v>
      </c>
      <c r="E246" s="96"/>
    </row>
    <row r="247" spans="1:7" s="9" customFormat="1">
      <c r="A247" s="120"/>
      <c r="B247" s="11"/>
      <c r="C247" s="186"/>
      <c r="D247" s="75" t="s">
        <v>478</v>
      </c>
      <c r="E247" s="94"/>
    </row>
    <row r="248" spans="1:7" s="9" customFormat="1">
      <c r="A248" s="114" t="s">
        <v>250</v>
      </c>
      <c r="B248" s="10">
        <v>175</v>
      </c>
      <c r="C248" s="173" t="s">
        <v>324</v>
      </c>
      <c r="D248" s="104" t="s">
        <v>377</v>
      </c>
      <c r="E248" s="95"/>
      <c r="G248" s="9" t="str">
        <f>D248&amp;D249</f>
        <v xml:space="preserve"> 参考図書、図鑑など PCやタブレット端末</v>
      </c>
    </row>
    <row r="249" spans="1:7" s="9" customFormat="1">
      <c r="A249" s="117"/>
      <c r="B249" s="11"/>
      <c r="C249" s="174"/>
      <c r="D249" s="75" t="s">
        <v>378</v>
      </c>
      <c r="E249" s="94"/>
    </row>
    <row r="250" spans="1:7" s="9" customFormat="1">
      <c r="A250" s="117"/>
      <c r="B250" s="10">
        <v>179</v>
      </c>
      <c r="C250" s="173" t="s">
        <v>325</v>
      </c>
      <c r="D250" s="104" t="s">
        <v>377</v>
      </c>
      <c r="E250" s="95"/>
      <c r="G250" s="9" t="str">
        <f>D250&amp;D251</f>
        <v xml:space="preserve"> 参考図書、図鑑など PCやタブレット端末</v>
      </c>
    </row>
    <row r="251" spans="1:7" s="9" customFormat="1">
      <c r="A251" s="117"/>
      <c r="B251" s="58"/>
      <c r="C251" s="183"/>
      <c r="D251" s="75" t="s">
        <v>378</v>
      </c>
      <c r="E251" s="94"/>
    </row>
    <row r="252" spans="1:7" s="9" customFormat="1">
      <c r="A252" s="117"/>
      <c r="B252" s="66">
        <v>182</v>
      </c>
      <c r="C252" s="151" t="s">
        <v>326</v>
      </c>
      <c r="D252" s="169" t="s">
        <v>377</v>
      </c>
      <c r="E252" s="95"/>
      <c r="G252" s="9" t="str">
        <f>D252&amp;D253&amp;D254</f>
        <v xml:space="preserve"> 参考図書、図鑑など PCやタブレット端末 行動宣言書</v>
      </c>
    </row>
    <row r="253" spans="1:7" s="9" customFormat="1">
      <c r="A253" s="117"/>
      <c r="B253" s="16"/>
      <c r="C253" s="182"/>
      <c r="D253" s="81" t="s">
        <v>378</v>
      </c>
      <c r="E253" s="96"/>
    </row>
    <row r="254" spans="1:7" s="9" customFormat="1">
      <c r="A254" s="115"/>
      <c r="B254" s="58"/>
      <c r="C254" s="183"/>
      <c r="D254" s="121" t="s">
        <v>482</v>
      </c>
      <c r="E254" s="113"/>
    </row>
    <row r="530" spans="1:3">
      <c r="A530" s="30"/>
      <c r="C530" s="30"/>
    </row>
  </sheetData>
  <customSheetViews>
    <customSheetView guid="{C95916E1-876D-469F-A268-D7CFA0AA6166}" showPageBreaks="1" view="pageBreakPreview">
      <selection activeCell="A30" sqref="A30:XFD30"/>
      <rowBreaks count="2" manualBreakCount="2">
        <brk id="45" max="13" man="1"/>
        <brk id="82" max="13" man="1"/>
      </rowBreaks>
      <pageMargins left="0.39370078740157483" right="0.19685039370078741" top="0.19685039370078741" bottom="0.19685039370078741" header="0" footer="0"/>
      <pageSetup paperSize="9" scale="95" orientation="portrait" r:id="rId1"/>
    </customSheetView>
  </customSheetViews>
  <mergeCells count="2">
    <mergeCell ref="A1:A2"/>
    <mergeCell ref="C1:C2"/>
  </mergeCells>
  <phoneticPr fontId="1"/>
  <printOptions horizontalCentered="1"/>
  <pageMargins left="0.39370078740157483" right="0.19685039370078741" top="0.59055118110236227" bottom="0.39370078740157483" header="0.19685039370078741" footer="7.874015748031496E-2"/>
  <pageSetup paperSize="9" scale="95" fitToWidth="0" fitToHeight="0" orientation="portrait" r:id="rId2"/>
  <headerFooter>
    <oddHeader>&amp;L&amp;"BIZ UDPゴシック,太字"&amp;16 ６年生&amp;R&amp;"BIZ UDPゴシック,標準"理科室整理状況報告</oddHeader>
    <oddFooter>&amp;C&amp;P</oddFooter>
  </headerFooter>
  <rowBreaks count="8" manualBreakCount="8">
    <brk id="39" max="4" man="1"/>
    <brk id="63" max="4" man="1"/>
    <brk id="95" max="4" man="1"/>
    <brk id="119" max="4" man="1"/>
    <brk id="145" max="4" man="1"/>
    <brk id="161" max="4" man="1"/>
    <brk id="188" max="4" man="1"/>
    <brk id="22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3961-0912-4E97-B0FD-83FF1435DB2B}">
  <dimension ref="A1:E37"/>
  <sheetViews>
    <sheetView view="pageBreakPreview" zoomScaleNormal="100" zoomScaleSheetLayoutView="100" workbookViewId="0">
      <selection activeCell="D2" sqref="D2"/>
    </sheetView>
  </sheetViews>
  <sheetFormatPr defaultRowHeight="18"/>
  <cols>
    <col min="1" max="1" width="18" style="1" customWidth="1"/>
    <col min="2" max="2" width="55" style="1" customWidth="1"/>
    <col min="3" max="3" width="9.3984375" style="1" customWidth="1"/>
    <col min="4" max="5" width="8.796875" style="1"/>
  </cols>
  <sheetData>
    <row r="1" spans="1:3">
      <c r="A1" s="207" t="s">
        <v>501</v>
      </c>
      <c r="B1" s="191" t="s">
        <v>499</v>
      </c>
      <c r="C1" s="191" t="s">
        <v>503</v>
      </c>
    </row>
    <row r="2" spans="1:3">
      <c r="A2" s="208"/>
      <c r="B2" s="192" t="s">
        <v>500</v>
      </c>
      <c r="C2" s="192" t="s">
        <v>80</v>
      </c>
    </row>
    <row r="3" spans="1:3">
      <c r="A3" s="41"/>
      <c r="B3" s="42" t="s">
        <v>502</v>
      </c>
      <c r="C3" s="41"/>
    </row>
    <row r="4" spans="1:3">
      <c r="A4" s="41"/>
      <c r="B4" s="42" t="s">
        <v>504</v>
      </c>
      <c r="C4" s="41"/>
    </row>
    <row r="5" spans="1:3">
      <c r="A5" s="41"/>
      <c r="B5" s="42" t="s">
        <v>505</v>
      </c>
      <c r="C5" s="41"/>
    </row>
    <row r="6" spans="1:3">
      <c r="A6" s="209"/>
      <c r="B6" s="42" t="s">
        <v>506</v>
      </c>
      <c r="C6" s="41"/>
    </row>
    <row r="7" spans="1:3">
      <c r="A7" s="209"/>
      <c r="B7" s="42" t="s">
        <v>42</v>
      </c>
      <c r="C7" s="41"/>
    </row>
    <row r="8" spans="1:3">
      <c r="A8" s="209"/>
      <c r="B8" s="42" t="s">
        <v>43</v>
      </c>
      <c r="C8" s="41"/>
    </row>
    <row r="9" spans="1:3">
      <c r="A9" s="209"/>
      <c r="B9" s="42" t="s">
        <v>44</v>
      </c>
      <c r="C9" s="41"/>
    </row>
    <row r="10" spans="1:3">
      <c r="A10" s="209"/>
      <c r="B10" s="42" t="s">
        <v>45</v>
      </c>
      <c r="C10" s="41"/>
    </row>
    <row r="11" spans="1:3">
      <c r="A11" s="41"/>
      <c r="B11" s="42" t="s">
        <v>46</v>
      </c>
      <c r="C11" s="41"/>
    </row>
    <row r="12" spans="1:3">
      <c r="A12" s="41"/>
      <c r="B12" s="42" t="s">
        <v>47</v>
      </c>
      <c r="C12" s="41"/>
    </row>
    <row r="13" spans="1:3">
      <c r="A13" s="41"/>
      <c r="B13" s="42" t="s">
        <v>48</v>
      </c>
      <c r="C13" s="41"/>
    </row>
    <row r="14" spans="1:3">
      <c r="A14" s="41"/>
      <c r="B14" s="42" t="s">
        <v>49</v>
      </c>
      <c r="C14" s="41"/>
    </row>
    <row r="15" spans="1:3">
      <c r="A15" s="41"/>
      <c r="B15" s="42" t="s">
        <v>50</v>
      </c>
      <c r="C15" s="41"/>
    </row>
    <row r="16" spans="1:3">
      <c r="A16" s="41"/>
      <c r="B16" s="42" t="s">
        <v>51</v>
      </c>
      <c r="C16" s="41"/>
    </row>
    <row r="17" spans="1:3">
      <c r="A17" s="209"/>
      <c r="B17" s="42" t="s">
        <v>52</v>
      </c>
      <c r="C17" s="41"/>
    </row>
    <row r="18" spans="1:3">
      <c r="A18" s="209"/>
      <c r="B18" s="42" t="s">
        <v>53</v>
      </c>
      <c r="C18" s="41"/>
    </row>
    <row r="19" spans="1:3">
      <c r="A19" s="41"/>
      <c r="B19" s="42" t="s">
        <v>54</v>
      </c>
      <c r="C19" s="41"/>
    </row>
    <row r="20" spans="1:3">
      <c r="A20" s="41"/>
      <c r="B20" s="42" t="s">
        <v>55</v>
      </c>
      <c r="C20" s="41"/>
    </row>
    <row r="21" spans="1:3">
      <c r="A21" s="41"/>
      <c r="B21" s="42" t="s">
        <v>56</v>
      </c>
      <c r="C21" s="41"/>
    </row>
    <row r="22" spans="1:3">
      <c r="A22" s="41"/>
      <c r="B22" s="42" t="s">
        <v>57</v>
      </c>
      <c r="C22" s="41"/>
    </row>
    <row r="23" spans="1:3">
      <c r="A23" s="209"/>
      <c r="B23" s="42" t="s">
        <v>58</v>
      </c>
      <c r="C23" s="41"/>
    </row>
    <row r="24" spans="1:3">
      <c r="A24" s="209"/>
      <c r="B24" s="42" t="s">
        <v>59</v>
      </c>
      <c r="C24" s="41"/>
    </row>
    <row r="25" spans="1:3">
      <c r="A25" s="209"/>
      <c r="B25" s="42" t="s">
        <v>60</v>
      </c>
      <c r="C25" s="41"/>
    </row>
    <row r="26" spans="1:3">
      <c r="A26" s="209"/>
      <c r="B26" s="42" t="s">
        <v>61</v>
      </c>
      <c r="C26" s="41"/>
    </row>
    <row r="27" spans="1:3">
      <c r="A27" s="209"/>
      <c r="B27" s="42" t="s">
        <v>62</v>
      </c>
      <c r="C27" s="41"/>
    </row>
    <row r="28" spans="1:3">
      <c r="A28" s="41"/>
      <c r="B28" s="42" t="s">
        <v>63</v>
      </c>
      <c r="C28" s="41"/>
    </row>
    <row r="29" spans="1:3">
      <c r="A29" s="41"/>
      <c r="B29" s="42" t="s">
        <v>64</v>
      </c>
      <c r="C29" s="41"/>
    </row>
    <row r="30" spans="1:3">
      <c r="A30" s="41"/>
      <c r="B30" s="42" t="s">
        <v>65</v>
      </c>
      <c r="C30" s="41"/>
    </row>
    <row r="31" spans="1:3">
      <c r="A31" s="41"/>
      <c r="B31" s="42" t="s">
        <v>66</v>
      </c>
      <c r="C31" s="41"/>
    </row>
    <row r="32" spans="1:3">
      <c r="A32" s="41"/>
      <c r="B32" s="43" t="s">
        <v>67</v>
      </c>
      <c r="C32" s="41"/>
    </row>
    <row r="33" spans="1:3">
      <c r="A33" s="41"/>
      <c r="B33" s="43" t="s">
        <v>68</v>
      </c>
      <c r="C33" s="41"/>
    </row>
    <row r="34" spans="1:3">
      <c r="A34" s="41"/>
      <c r="B34" s="43" t="s">
        <v>69</v>
      </c>
      <c r="C34" s="41"/>
    </row>
    <row r="35" spans="1:3">
      <c r="A35" s="41"/>
      <c r="B35" s="43" t="s">
        <v>70</v>
      </c>
      <c r="C35" s="41"/>
    </row>
    <row r="36" spans="1:3">
      <c r="A36" s="41"/>
      <c r="B36" s="43" t="s">
        <v>71</v>
      </c>
      <c r="C36" s="41"/>
    </row>
    <row r="37" spans="1:3">
      <c r="A37" s="41"/>
      <c r="B37" s="43" t="s">
        <v>72</v>
      </c>
      <c r="C37" s="41"/>
    </row>
  </sheetData>
  <customSheetViews>
    <customSheetView guid="{C95916E1-876D-469F-A268-D7CFA0AA6166}">
      <selection activeCell="A7" sqref="A7"/>
      <pageMargins left="0.7" right="0.7" top="0.75" bottom="0.75" header="0.3" footer="0.3"/>
    </customSheetView>
  </customSheetViews>
  <mergeCells count="4">
    <mergeCell ref="A1:A2"/>
    <mergeCell ref="A6:A10"/>
    <mergeCell ref="A17:A18"/>
    <mergeCell ref="A23:A27"/>
  </mergeCells>
  <phoneticPr fontId="1"/>
  <printOptions horizontalCentered="1"/>
  <pageMargins left="0.39370078740157483" right="0.19685039370078741" top="0.59055118110236227" bottom="0.39370078740157483" header="0.19685039370078741" footer="0.19685039370078741"/>
  <pageSetup paperSize="9" orientation="portrait" r:id="rId1"/>
  <headerFooter>
    <oddHeader>&amp;L&amp;"BIZ UDPゴシック,太字"&amp;16共通&amp;R&amp;"BIZ UDPゴシック,標準"理科室整理状況報告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1849-45B3-4CE1-B1F3-24FEB4ECCD50}">
  <dimension ref="B1:I58"/>
  <sheetViews>
    <sheetView view="pageBreakPreview" zoomScaleNormal="100" zoomScaleSheetLayoutView="100" workbookViewId="0">
      <selection activeCell="J2" sqref="J2"/>
    </sheetView>
  </sheetViews>
  <sheetFormatPr defaultRowHeight="18"/>
  <cols>
    <col min="1" max="1" width="0.5" customWidth="1"/>
    <col min="2" max="4" width="9.69921875" customWidth="1"/>
    <col min="5" max="5" width="10.5" customWidth="1"/>
    <col min="6" max="8" width="9.69921875" customWidth="1"/>
    <col min="9" max="9" width="10.69921875" customWidth="1"/>
  </cols>
  <sheetData>
    <row r="1" spans="2:9" ht="9" customHeight="1"/>
    <row r="2" spans="2:9" ht="16.8" customHeight="1">
      <c r="B2" s="152" t="s">
        <v>337</v>
      </c>
      <c r="C2" s="153" t="str">
        <f>'３年生'!A3</f>
        <v>１　春の生き物</v>
      </c>
      <c r="D2" s="153"/>
      <c r="E2" s="154"/>
      <c r="F2" s="152" t="s">
        <v>337</v>
      </c>
      <c r="G2" s="153" t="str">
        <f>'３年生'!A5</f>
        <v>２　たねまき</v>
      </c>
      <c r="H2" s="153"/>
      <c r="I2" s="154"/>
    </row>
    <row r="3" spans="2:9" ht="16.8" customHeight="1">
      <c r="B3" s="155" t="str">
        <f>'３年生'!C3</f>
        <v>かんさつ１</v>
      </c>
      <c r="C3" s="156"/>
      <c r="D3" s="156"/>
      <c r="E3" s="157"/>
      <c r="F3" s="155" t="str">
        <f>'３年生'!C5</f>
        <v>かつどう</v>
      </c>
      <c r="G3" s="156"/>
      <c r="H3" s="156"/>
      <c r="I3" s="157"/>
    </row>
    <row r="4" spans="2:9" ht="16.8" customHeight="1">
      <c r="B4" s="210" t="str">
        <f>'３年生'!G3</f>
        <v xml:space="preserve"> 虫めがね（共通） 記録カード</v>
      </c>
      <c r="C4" s="211"/>
      <c r="D4" s="211"/>
      <c r="E4" s="212"/>
      <c r="F4" s="210" t="str">
        <f>'３年生'!G5</f>
        <v xml:space="preserve"> ホウセンカの種 ヒマワリの種（ピーマンやオクラ） 栽培ポット（共通） 虫めがね（共通）</v>
      </c>
      <c r="G4" s="211"/>
      <c r="H4" s="211"/>
      <c r="I4" s="212"/>
    </row>
    <row r="5" spans="2:9" ht="16.8" customHeight="1">
      <c r="B5" s="155"/>
      <c r="C5" s="156"/>
      <c r="D5" s="156"/>
      <c r="E5" s="157"/>
      <c r="F5" s="155" t="str">
        <f>'３年生'!C9</f>
        <v>かんさつ１</v>
      </c>
      <c r="G5" s="156"/>
      <c r="H5" s="156"/>
      <c r="I5" s="157"/>
    </row>
    <row r="6" spans="2:9" ht="16.8" customHeight="1">
      <c r="B6" s="213"/>
      <c r="C6" s="214"/>
      <c r="D6" s="214"/>
      <c r="E6" s="215"/>
      <c r="F6" s="213" t="str">
        <f>'３年生'!G9</f>
        <v xml:space="preserve"> 虫めがね（共通） 記録カード 紙テープ</v>
      </c>
      <c r="G6" s="214"/>
      <c r="H6" s="214"/>
      <c r="I6" s="215"/>
    </row>
    <row r="7" spans="2:9" ht="16.8" customHeight="1">
      <c r="B7" s="155"/>
      <c r="C7" s="156"/>
      <c r="D7" s="156"/>
      <c r="E7" s="157"/>
      <c r="F7" s="155"/>
      <c r="G7" s="156"/>
      <c r="H7" s="156"/>
      <c r="I7" s="157"/>
    </row>
    <row r="8" spans="2:9" ht="16.8" customHeight="1">
      <c r="B8" s="216"/>
      <c r="C8" s="217"/>
      <c r="D8" s="217"/>
      <c r="E8" s="218"/>
      <c r="F8" s="216"/>
      <c r="G8" s="217"/>
      <c r="H8" s="217"/>
      <c r="I8" s="218"/>
    </row>
    <row r="9" spans="2:9" ht="16.8" customHeight="1">
      <c r="B9" s="152" t="s">
        <v>337</v>
      </c>
      <c r="C9" s="153" t="str">
        <f>'３年生'!A12</f>
        <v>３　チョウのかんさつ</v>
      </c>
      <c r="D9" s="153"/>
      <c r="E9" s="154"/>
      <c r="F9" s="152" t="s">
        <v>337</v>
      </c>
      <c r="G9" s="153" t="str">
        <f>'３年生'!A20</f>
        <v>　どれぐらい育ったかな</v>
      </c>
      <c r="H9" s="153"/>
      <c r="I9" s="154"/>
    </row>
    <row r="10" spans="2:9" ht="16.8" customHeight="1">
      <c r="B10" s="155" t="str">
        <f>'３年生'!C12</f>
        <v>かんさつ１</v>
      </c>
      <c r="C10" s="156" t="str">
        <f>'３年生'!C16</f>
        <v>かんさつ２</v>
      </c>
      <c r="D10" s="156"/>
      <c r="E10" s="157"/>
      <c r="F10" s="155" t="str">
        <f>'３年生'!C20</f>
        <v>かんさつ１</v>
      </c>
      <c r="G10" s="156"/>
      <c r="H10" s="156"/>
      <c r="I10" s="157"/>
    </row>
    <row r="11" spans="2:9" ht="16.8" customHeight="1">
      <c r="B11" s="210" t="str">
        <f>'３年生'!G12</f>
        <v xml:space="preserve"> 虫めがね（共通） ふた付の透明カップ 割り箸（グループ分） 記録カード</v>
      </c>
      <c r="C11" s="211"/>
      <c r="D11" s="211"/>
      <c r="E11" s="212"/>
      <c r="F11" s="210" t="str">
        <f>'３年生'!G20</f>
        <v xml:space="preserve"> 虫めがね（共通） 記録カード 紙テープ</v>
      </c>
      <c r="G11" s="211"/>
      <c r="H11" s="211"/>
      <c r="I11" s="212"/>
    </row>
    <row r="12" spans="2:9" ht="16.8" customHeight="1">
      <c r="B12" s="155"/>
      <c r="C12" s="156"/>
      <c r="D12" s="156"/>
      <c r="E12" s="157"/>
      <c r="F12" s="155" t="str">
        <f>'３年生'!C23</f>
        <v>かんさつ２</v>
      </c>
      <c r="G12" s="156"/>
      <c r="H12" s="156"/>
      <c r="I12" s="157"/>
    </row>
    <row r="13" spans="2:9" ht="16.8" customHeight="1">
      <c r="B13" s="213"/>
      <c r="C13" s="214"/>
      <c r="D13" s="214"/>
      <c r="E13" s="215"/>
      <c r="F13" s="213" t="str">
        <f>'３年生'!G23</f>
        <v xml:space="preserve"> 虫めがね（共通） 記録カード</v>
      </c>
      <c r="G13" s="214"/>
      <c r="H13" s="214"/>
      <c r="I13" s="215"/>
    </row>
    <row r="14" spans="2:9" ht="16.8" customHeight="1">
      <c r="B14" s="155"/>
      <c r="C14" s="156"/>
      <c r="D14" s="156"/>
      <c r="E14" s="157"/>
      <c r="F14" s="155"/>
      <c r="G14" s="156"/>
      <c r="H14" s="156"/>
      <c r="I14" s="157"/>
    </row>
    <row r="15" spans="2:9" ht="16.8" customHeight="1">
      <c r="B15" s="216"/>
      <c r="C15" s="217"/>
      <c r="D15" s="217"/>
      <c r="E15" s="218"/>
      <c r="F15" s="216"/>
      <c r="G15" s="217"/>
      <c r="H15" s="217"/>
      <c r="I15" s="218"/>
    </row>
    <row r="16" spans="2:9" ht="16.8" customHeight="1">
      <c r="B16" s="152" t="s">
        <v>337</v>
      </c>
      <c r="C16" s="153" t="str">
        <f>'３年生'!A25</f>
        <v>４　風やゴムのはたらき</v>
      </c>
      <c r="D16" s="153"/>
      <c r="E16" s="154"/>
      <c r="F16" s="152" t="s">
        <v>337</v>
      </c>
      <c r="G16" s="153" t="str">
        <f>'３年生'!A34</f>
        <v>　花がさいたよ</v>
      </c>
      <c r="H16" s="153"/>
      <c r="I16" s="154"/>
    </row>
    <row r="17" spans="2:9" ht="16.8" customHeight="1">
      <c r="B17" s="155" t="str">
        <f>'３年生'!C25</f>
        <v>レッツトライ！</v>
      </c>
      <c r="C17" s="156" t="str">
        <f>'３年生'!C26</f>
        <v>じっけん１</v>
      </c>
      <c r="D17" s="156"/>
      <c r="E17" s="157"/>
      <c r="F17" s="155" t="str">
        <f>'３年生'!C34</f>
        <v>かんさつ１</v>
      </c>
      <c r="G17" s="156"/>
      <c r="H17" s="156"/>
      <c r="I17" s="157"/>
    </row>
    <row r="18" spans="2:9" ht="16.8" customHeight="1">
      <c r="B18" s="210" t="str">
        <f>'３年生'!G25</f>
        <v xml:space="preserve"> 風で動く車 送風機 巻き尺（共通） 板 記録カード</v>
      </c>
      <c r="C18" s="211"/>
      <c r="D18" s="211"/>
      <c r="E18" s="212"/>
      <c r="F18" s="210" t="str">
        <f>'３年生'!G34</f>
        <v xml:space="preserve"> 虫めがね（共通） 記録カード 紙テープ</v>
      </c>
      <c r="G18" s="211"/>
      <c r="H18" s="211"/>
      <c r="I18" s="212"/>
    </row>
    <row r="19" spans="2:9" ht="16.8" customHeight="1">
      <c r="B19" s="155" t="str">
        <f>'３年生'!C30</f>
        <v>問題をつかもう</v>
      </c>
      <c r="C19" s="156" t="str">
        <f>'３年生'!C31</f>
        <v>じっけん２</v>
      </c>
      <c r="D19" s="156"/>
      <c r="E19" s="157"/>
      <c r="F19" s="155"/>
      <c r="G19" s="156"/>
      <c r="H19" s="156"/>
      <c r="I19" s="157"/>
    </row>
    <row r="20" spans="2:9" ht="16.8" customHeight="1">
      <c r="B20" s="213" t="str">
        <f>'３年生'!G30</f>
        <v xml:space="preserve"> 輪ゴムで動く車 輪ゴムを付けた物差し 巻き尺（共通） 記録カード</v>
      </c>
      <c r="C20" s="214"/>
      <c r="D20" s="214"/>
      <c r="E20" s="215"/>
      <c r="F20" s="213"/>
      <c r="G20" s="214"/>
      <c r="H20" s="214"/>
      <c r="I20" s="215"/>
    </row>
    <row r="21" spans="2:9" ht="16.8" customHeight="1">
      <c r="B21" s="155"/>
      <c r="C21" s="156"/>
      <c r="D21" s="156"/>
      <c r="E21" s="157"/>
      <c r="F21" s="155"/>
      <c r="G21" s="156"/>
      <c r="H21" s="156"/>
      <c r="I21" s="157"/>
    </row>
    <row r="22" spans="2:9" ht="16.8" customHeight="1">
      <c r="B22" s="216"/>
      <c r="C22" s="217"/>
      <c r="D22" s="217"/>
      <c r="E22" s="218"/>
      <c r="F22" s="216"/>
      <c r="G22" s="217"/>
      <c r="H22" s="217"/>
      <c r="I22" s="218"/>
    </row>
    <row r="23" spans="2:9" ht="16.8" customHeight="1">
      <c r="B23" s="152" t="s">
        <v>337</v>
      </c>
      <c r="C23" s="153" t="str">
        <f>'３年生'!A37</f>
        <v>　実ができたよ</v>
      </c>
      <c r="D23" s="153"/>
      <c r="E23" s="154"/>
      <c r="F23" s="152" t="s">
        <v>337</v>
      </c>
      <c r="G23" s="153" t="str">
        <f>'３年生'!A40</f>
        <v>５　こん虫のかんさつ</v>
      </c>
      <c r="H23" s="153"/>
      <c r="I23" s="154"/>
    </row>
    <row r="24" spans="2:9" ht="16.8" customHeight="1">
      <c r="B24" s="155" t="str">
        <f>'３年生'!C37</f>
        <v>かんさつ１</v>
      </c>
      <c r="C24" s="156"/>
      <c r="D24" s="156"/>
      <c r="E24" s="157"/>
      <c r="F24" s="155" t="str">
        <f>'３年生'!C40</f>
        <v>かんさつ１</v>
      </c>
      <c r="G24" s="156"/>
      <c r="H24" s="156"/>
      <c r="I24" s="157"/>
    </row>
    <row r="25" spans="2:9" ht="16.8" customHeight="1">
      <c r="B25" s="210" t="str">
        <f>'３年生'!G37</f>
        <v xml:space="preserve"> 虫めがね（共通） 記録カード 紙テープ</v>
      </c>
      <c r="C25" s="211"/>
      <c r="D25" s="211"/>
      <c r="E25" s="212"/>
      <c r="F25" s="210" t="str">
        <f>'３年生'!G40</f>
        <v xml:space="preserve"> 虫めがね（共通） 記録カード</v>
      </c>
      <c r="G25" s="211"/>
      <c r="H25" s="211"/>
      <c r="I25" s="212"/>
    </row>
    <row r="26" spans="2:9" ht="16.8" customHeight="1">
      <c r="B26" s="155"/>
      <c r="C26" s="156"/>
      <c r="D26" s="156"/>
      <c r="E26" s="157"/>
      <c r="F26" s="155" t="str">
        <f>'３年生'!C42</f>
        <v>かんさつ２</v>
      </c>
      <c r="G26" s="156"/>
      <c r="H26" s="156"/>
      <c r="I26" s="157"/>
    </row>
    <row r="27" spans="2:9" ht="16.8" customHeight="1">
      <c r="B27" s="213"/>
      <c r="C27" s="214"/>
      <c r="D27" s="214"/>
      <c r="E27" s="215"/>
      <c r="F27" s="213" t="str">
        <f>'３年生'!G42</f>
        <v xml:space="preserve"> 虫めがね（共通） ふた付の透明カップ 割り箸（グループ分） 記録カード</v>
      </c>
      <c r="G27" s="214"/>
      <c r="H27" s="214"/>
      <c r="I27" s="215"/>
    </row>
    <row r="28" spans="2:9" ht="16.8" customHeight="1">
      <c r="B28" s="155"/>
      <c r="C28" s="156"/>
      <c r="D28" s="156"/>
      <c r="E28" s="157"/>
      <c r="F28" s="155"/>
      <c r="G28" s="156"/>
      <c r="H28" s="156"/>
      <c r="I28" s="157"/>
    </row>
    <row r="29" spans="2:9" ht="16.8" customHeight="1">
      <c r="B29" s="216"/>
      <c r="C29" s="217"/>
      <c r="D29" s="217"/>
      <c r="E29" s="218"/>
      <c r="F29" s="216"/>
      <c r="G29" s="217"/>
      <c r="H29" s="217"/>
      <c r="I29" s="218"/>
    </row>
    <row r="30" spans="2:9" ht="16.8" customHeight="1">
      <c r="B30" s="152" t="s">
        <v>337</v>
      </c>
      <c r="C30" s="153" t="str">
        <f>'３年生'!A46</f>
        <v>６　太陽とかげ</v>
      </c>
      <c r="D30" s="153"/>
      <c r="E30" s="154"/>
      <c r="F30" s="152" t="s">
        <v>337</v>
      </c>
      <c r="G30" s="153" t="str">
        <f>'３年生'!A56</f>
        <v>７　太陽の光</v>
      </c>
      <c r="H30" s="153"/>
      <c r="I30" s="154"/>
    </row>
    <row r="31" spans="2:9" ht="16.8" customHeight="1">
      <c r="B31" s="155" t="str">
        <f>'３年生'!C46</f>
        <v>かつどう</v>
      </c>
      <c r="C31" s="156"/>
      <c r="D31" s="156"/>
      <c r="E31" s="157"/>
      <c r="F31" s="155" t="str">
        <f>'３年生'!C56</f>
        <v>レッツトライ！</v>
      </c>
      <c r="G31" s="156" t="str">
        <f>'３年生'!C57</f>
        <v>じっけん１</v>
      </c>
      <c r="H31" s="156"/>
      <c r="I31" s="157"/>
    </row>
    <row r="32" spans="2:9" ht="16.8" customHeight="1">
      <c r="B32" s="210" t="str">
        <f>'３年生'!G46</f>
        <v xml:space="preserve"> 遮光プレート</v>
      </c>
      <c r="C32" s="211"/>
      <c r="D32" s="211"/>
      <c r="E32" s="212"/>
      <c r="F32" s="210" t="str">
        <f>'３年生'!G56</f>
        <v xml:space="preserve"> 鏡</v>
      </c>
      <c r="G32" s="211"/>
      <c r="H32" s="211"/>
      <c r="I32" s="212"/>
    </row>
    <row r="33" spans="2:9" ht="16.8" customHeight="1">
      <c r="B33" s="155" t="str">
        <f>'３年生'!C47</f>
        <v>かんさつ１</v>
      </c>
      <c r="C33" s="156"/>
      <c r="D33" s="156"/>
      <c r="E33" s="157"/>
      <c r="F33" s="155" t="str">
        <f>'３年生'!C58</f>
        <v>じっけん２</v>
      </c>
      <c r="G33" s="156"/>
      <c r="H33" s="156"/>
      <c r="I33" s="157"/>
    </row>
    <row r="34" spans="2:9" ht="16.8" customHeight="1">
      <c r="B34" s="213" t="str">
        <f>'３年生'!G47</f>
        <v xml:space="preserve"> 方位磁針（共通） 遮光プレート 工作用紙 トレーシングペーパー かげの向き観察用具（ぼうやストロー） セロハンテープ</v>
      </c>
      <c r="C34" s="214"/>
      <c r="D34" s="214"/>
      <c r="E34" s="215"/>
      <c r="F34" s="213" t="str">
        <f>'３年生'!G58</f>
        <v xml:space="preserve"> 鏡 温度計（共通）または放射温度計 段ボール ストップウォッチ（共通） 記録カード</v>
      </c>
      <c r="G34" s="214"/>
      <c r="H34" s="214"/>
      <c r="I34" s="215"/>
    </row>
    <row r="35" spans="2:9" ht="16.8" customHeight="1">
      <c r="B35" s="155" t="str">
        <f>'３年生'!C53</f>
        <v>かんさつ２</v>
      </c>
      <c r="C35" s="156"/>
      <c r="D35" s="156"/>
      <c r="E35" s="157"/>
      <c r="F35" s="155" t="str">
        <f>'３年生'!C63</f>
        <v>じっけん３</v>
      </c>
      <c r="G35" s="156"/>
      <c r="H35" s="156"/>
      <c r="I35" s="157"/>
    </row>
    <row r="36" spans="2:9" ht="16.8" customHeight="1">
      <c r="B36" s="216" t="str">
        <f>'３年生'!G53</f>
        <v xml:space="preserve"> 温度計（共通）または放射温度計 記録カード 日光をふせぐおおい</v>
      </c>
      <c r="C36" s="217"/>
      <c r="D36" s="217"/>
      <c r="E36" s="218"/>
      <c r="F36" s="216" t="str">
        <f>'３年生'!G63</f>
        <v xml:space="preserve"> 虫めがね（共通） 色の濃い紙</v>
      </c>
      <c r="G36" s="217"/>
      <c r="H36" s="217"/>
      <c r="I36" s="218"/>
    </row>
    <row r="37" spans="2:9" ht="16.8" customHeight="1">
      <c r="B37" s="152" t="s">
        <v>337</v>
      </c>
      <c r="C37" s="153" t="str">
        <f>'３年生'!A65</f>
        <v>８　音のせいしつ</v>
      </c>
      <c r="D37" s="153"/>
      <c r="E37" s="154"/>
      <c r="F37" s="152" t="s">
        <v>337</v>
      </c>
      <c r="G37" s="153" t="str">
        <f>'３年生'!A73</f>
        <v>９　物の重さ</v>
      </c>
      <c r="H37" s="153"/>
      <c r="I37" s="154"/>
    </row>
    <row r="38" spans="2:9" ht="16.8" customHeight="1">
      <c r="B38" s="155" t="str">
        <f>'３年生'!C65</f>
        <v>レッツトライ！</v>
      </c>
      <c r="C38" s="156"/>
      <c r="D38" s="156"/>
      <c r="E38" s="157"/>
      <c r="F38" s="155" t="str">
        <f>'３年生'!C73</f>
        <v>レッツトライ！</v>
      </c>
      <c r="G38" s="156"/>
      <c r="H38" s="156"/>
      <c r="I38" s="157"/>
    </row>
    <row r="39" spans="2:9" ht="16.8" customHeight="1">
      <c r="B39" s="210" t="str">
        <f>'３年生'!G65</f>
        <v xml:space="preserve"> トライアングル（音楽室にある楽器）</v>
      </c>
      <c r="C39" s="211"/>
      <c r="D39" s="211"/>
      <c r="E39" s="212"/>
      <c r="F39" s="210" t="str">
        <f>'３年生'!G73</f>
        <v xml:space="preserve"> 粘土</v>
      </c>
      <c r="G39" s="211"/>
      <c r="H39" s="211"/>
      <c r="I39" s="212"/>
    </row>
    <row r="40" spans="2:9" ht="16.8" customHeight="1">
      <c r="B40" s="155" t="str">
        <f>'３年生'!C66</f>
        <v>じっけん１</v>
      </c>
      <c r="C40" s="156"/>
      <c r="D40" s="156"/>
      <c r="E40" s="157"/>
      <c r="F40" s="155" t="str">
        <f>'３年生'!C74</f>
        <v>じっけん１</v>
      </c>
      <c r="G40" s="156"/>
      <c r="H40" s="156"/>
      <c r="I40" s="157"/>
    </row>
    <row r="41" spans="2:9" ht="16.8" customHeight="1">
      <c r="B41" s="213" t="str">
        <f>'３年生'!G66</f>
        <v xml:space="preserve"> トライアングル（音楽室にある楽器） 付箋</v>
      </c>
      <c r="C41" s="214"/>
      <c r="D41" s="214"/>
      <c r="E41" s="215"/>
      <c r="F41" s="213" t="str">
        <f>'３年生'!G74</f>
        <v xml:space="preserve"> 粘土 アルミニウムはく 電子てんびん（共通） 紙</v>
      </c>
      <c r="G41" s="214"/>
      <c r="H41" s="214"/>
      <c r="I41" s="215"/>
    </row>
    <row r="42" spans="2:9" ht="16.8" customHeight="1">
      <c r="B42" s="155" t="str">
        <f>'３年生'!C68</f>
        <v>じっけん２</v>
      </c>
      <c r="C42" s="156"/>
      <c r="D42" s="156"/>
      <c r="E42" s="157"/>
      <c r="F42" s="155" t="str">
        <f>'３年生'!C78</f>
        <v>問題をつかもう</v>
      </c>
      <c r="G42" s="156" t="str">
        <f>'３年生'!C79</f>
        <v>じっけん２</v>
      </c>
      <c r="H42" s="156"/>
      <c r="I42" s="157"/>
    </row>
    <row r="43" spans="2:9" ht="16.8" customHeight="1">
      <c r="B43" s="216" t="str">
        <f>'３年生'!G68</f>
        <v xml:space="preserve"> トライアングル 糸 紙コップ セロハンテープ ゼムクリップ</v>
      </c>
      <c r="C43" s="217"/>
      <c r="D43" s="217"/>
      <c r="E43" s="218"/>
      <c r="F43" s="216" t="str">
        <f>'３年生'!G78</f>
        <v xml:space="preserve"> 塩　砂糖（薬品庫） 入れ物 電子てんびん（共通） さじ　割り箸 大きい紙</v>
      </c>
      <c r="G43" s="217"/>
      <c r="H43" s="217"/>
      <c r="I43" s="218"/>
    </row>
    <row r="44" spans="2:9" ht="9" customHeight="1"/>
    <row r="45" spans="2:9" ht="16.8" customHeight="1">
      <c r="B45" s="152" t="s">
        <v>337</v>
      </c>
      <c r="C45" s="153" t="str">
        <f>'３年生'!A83</f>
        <v>10　電気の通り道</v>
      </c>
      <c r="D45" s="153"/>
      <c r="E45" s="154"/>
      <c r="F45" s="152" t="s">
        <v>337</v>
      </c>
      <c r="G45" s="153" t="str">
        <f>'３年生'!A101</f>
        <v>11　じしゃくのせいしつ</v>
      </c>
      <c r="H45" s="153"/>
      <c r="I45" s="154"/>
    </row>
    <row r="46" spans="2:9" ht="16.8" customHeight="1">
      <c r="B46" s="155" t="str">
        <f>'３年生'!C83</f>
        <v>レッツトライ！</v>
      </c>
      <c r="C46" s="156" t="str">
        <f>'３年生'!C84</f>
        <v>じっけん１</v>
      </c>
      <c r="D46" s="156"/>
      <c r="E46" s="157"/>
      <c r="F46" s="155" t="str">
        <f>'３年生'!C101</f>
        <v>レッツトライ！</v>
      </c>
      <c r="G46" s="156" t="str">
        <f>'３年生'!C103</f>
        <v>じっけん１</v>
      </c>
      <c r="H46" s="156"/>
      <c r="I46" s="157"/>
    </row>
    <row r="47" spans="2:9" ht="16.8" customHeight="1">
      <c r="B47" s="210" t="str">
        <f>'３年生'!G83</f>
        <v xml:space="preserve"> 豆電球 乾電池 （電池ボックス） 布 導線付きソケット        記録カード     </v>
      </c>
      <c r="C47" s="211"/>
      <c r="D47" s="211"/>
      <c r="E47" s="212"/>
      <c r="F47" s="210" t="str">
        <f>'３年生'!G103</f>
        <v xml:space="preserve"> 磁石 調べるもの 記録カード</v>
      </c>
      <c r="G47" s="211"/>
      <c r="H47" s="211"/>
      <c r="I47" s="212"/>
    </row>
    <row r="48" spans="2:9" ht="16.8" customHeight="1">
      <c r="B48" s="155" t="str">
        <f>'３年生'!C88</f>
        <v>次の問題を見つけよう</v>
      </c>
      <c r="C48" s="156" t="str">
        <f>'３年生'!C89</f>
        <v>問題をつかもう</v>
      </c>
      <c r="D48" s="156"/>
      <c r="E48" s="157"/>
      <c r="F48" s="155" t="str">
        <f>'３年生'!C106</f>
        <v>かつどう</v>
      </c>
      <c r="G48" s="156"/>
      <c r="H48" s="156"/>
      <c r="I48" s="157"/>
    </row>
    <row r="49" spans="2:9" ht="16.8" customHeight="1">
      <c r="B49" s="213" t="str">
        <f>'３年生'!G88</f>
        <v xml:space="preserve"> 豆電球 乾電池 （電池ボックス） 導線付きソケット  導線 鉄のくぎ　木のつまようじ</v>
      </c>
      <c r="C49" s="214"/>
      <c r="D49" s="214"/>
      <c r="E49" s="215"/>
      <c r="F49" s="213" t="str">
        <f>'３年生'!G106</f>
        <v xml:space="preserve"> 棒磁石 鉄のゼムクリップ 糸 セロハンテープ 下敷き</v>
      </c>
      <c r="G49" s="214"/>
      <c r="H49" s="214"/>
      <c r="I49" s="215"/>
    </row>
    <row r="50" spans="2:9" ht="16.8" customHeight="1">
      <c r="B50" s="155" t="str">
        <f>'３年生'!C93</f>
        <v>じっけん２</v>
      </c>
      <c r="C50" s="156"/>
      <c r="D50" s="156"/>
      <c r="E50" s="157"/>
      <c r="F50" s="155" t="str">
        <f>'３年生'!C111</f>
        <v>じっけん２</v>
      </c>
      <c r="G50" s="156"/>
      <c r="H50" s="156"/>
      <c r="I50" s="157"/>
    </row>
    <row r="51" spans="2:9" ht="16.8" customHeight="1">
      <c r="B51" s="216" t="str">
        <f>'３年生'!G93</f>
        <v xml:space="preserve"> 豆電球 乾電池 （電池ボックス） 導線付きソケット  導線 セロハンテープ   紙やすり 調べる物 記録カード</v>
      </c>
      <c r="C51" s="217"/>
      <c r="D51" s="217"/>
      <c r="E51" s="218"/>
      <c r="F51" s="216" t="str">
        <f>'３年生'!G111</f>
        <v xml:space="preserve"> 棒磁石 時計皿</v>
      </c>
      <c r="G51" s="217"/>
      <c r="H51" s="217"/>
      <c r="I51" s="218"/>
    </row>
    <row r="52" spans="2:9" ht="16.8" customHeight="1">
      <c r="B52" s="152" t="s">
        <v>337</v>
      </c>
      <c r="C52" s="153" t="str">
        <f>'３年生'!A101</f>
        <v>11　じしゃくのせいしつ</v>
      </c>
      <c r="D52" s="153"/>
      <c r="E52" s="154"/>
      <c r="F52" s="152"/>
      <c r="G52" s="153"/>
      <c r="H52" s="153"/>
      <c r="I52" s="154"/>
    </row>
    <row r="53" spans="2:9" ht="16.8" customHeight="1">
      <c r="B53" s="155" t="str">
        <f>'３年生'!C113</f>
        <v>問題をつかもう</v>
      </c>
      <c r="C53" s="156" t="str">
        <f>'３年生'!C114</f>
        <v>じっけん３</v>
      </c>
      <c r="D53" s="156"/>
      <c r="E53" s="157"/>
      <c r="F53" s="155"/>
      <c r="G53" s="156"/>
      <c r="H53" s="156"/>
      <c r="I53" s="157"/>
    </row>
    <row r="54" spans="2:9" ht="16.8" customHeight="1">
      <c r="B54" s="210" t="str">
        <f>'３年生'!G113</f>
        <v xml:space="preserve"> 強い磁石 磁石につけた鉄の釘 小さい鉄の釘 方位磁針（共通）</v>
      </c>
      <c r="C54" s="211"/>
      <c r="D54" s="211"/>
      <c r="E54" s="212"/>
      <c r="F54" s="210"/>
      <c r="G54" s="211"/>
      <c r="H54" s="211"/>
      <c r="I54" s="212"/>
    </row>
    <row r="55" spans="2:9" ht="16.8" customHeight="1">
      <c r="B55" s="155"/>
      <c r="C55" s="156"/>
      <c r="D55" s="156"/>
      <c r="E55" s="157"/>
      <c r="F55" s="155"/>
      <c r="G55" s="156"/>
      <c r="H55" s="156"/>
      <c r="I55" s="157"/>
    </row>
    <row r="56" spans="2:9" ht="16.8" customHeight="1">
      <c r="B56" s="213"/>
      <c r="C56" s="214"/>
      <c r="D56" s="214"/>
      <c r="E56" s="215"/>
      <c r="F56" s="213"/>
      <c r="G56" s="214"/>
      <c r="H56" s="214"/>
      <c r="I56" s="215"/>
    </row>
    <row r="57" spans="2:9" ht="16.8" customHeight="1">
      <c r="B57" s="155"/>
      <c r="C57" s="156"/>
      <c r="D57" s="156"/>
      <c r="E57" s="157"/>
      <c r="F57" s="155"/>
      <c r="G57" s="156"/>
      <c r="H57" s="156"/>
      <c r="I57" s="157"/>
    </row>
    <row r="58" spans="2:9" ht="16.8" customHeight="1">
      <c r="B58" s="216"/>
      <c r="C58" s="217"/>
      <c r="D58" s="217"/>
      <c r="E58" s="218"/>
      <c r="F58" s="216"/>
      <c r="G58" s="217"/>
      <c r="H58" s="217"/>
      <c r="I58" s="218"/>
    </row>
  </sheetData>
  <mergeCells count="48">
    <mergeCell ref="B58:E58"/>
    <mergeCell ref="F58:I58"/>
    <mergeCell ref="B51:E51"/>
    <mergeCell ref="F51:I51"/>
    <mergeCell ref="B54:E54"/>
    <mergeCell ref="F54:I54"/>
    <mergeCell ref="B56:E56"/>
    <mergeCell ref="F56:I56"/>
    <mergeCell ref="B47:E47"/>
    <mergeCell ref="F47:I47"/>
    <mergeCell ref="B49:E49"/>
    <mergeCell ref="F49:I49"/>
    <mergeCell ref="B43:E43"/>
    <mergeCell ref="F43:I43"/>
    <mergeCell ref="B36:E36"/>
    <mergeCell ref="F36:I36"/>
    <mergeCell ref="B39:E39"/>
    <mergeCell ref="F39:I39"/>
    <mergeCell ref="B41:E41"/>
    <mergeCell ref="F41:I41"/>
    <mergeCell ref="B29:E29"/>
    <mergeCell ref="F29:I29"/>
    <mergeCell ref="B32:E32"/>
    <mergeCell ref="F32:I32"/>
    <mergeCell ref="B34:E34"/>
    <mergeCell ref="F34:I34"/>
    <mergeCell ref="B22:E22"/>
    <mergeCell ref="F22:I22"/>
    <mergeCell ref="B25:E25"/>
    <mergeCell ref="F25:I25"/>
    <mergeCell ref="B27:E27"/>
    <mergeCell ref="F27:I27"/>
    <mergeCell ref="B15:E15"/>
    <mergeCell ref="F15:I15"/>
    <mergeCell ref="B18:E18"/>
    <mergeCell ref="F18:I18"/>
    <mergeCell ref="B20:E20"/>
    <mergeCell ref="F20:I20"/>
    <mergeCell ref="B11:E11"/>
    <mergeCell ref="F11:I11"/>
    <mergeCell ref="B13:E13"/>
    <mergeCell ref="F13:I13"/>
    <mergeCell ref="B4:E4"/>
    <mergeCell ref="F4:I4"/>
    <mergeCell ref="B6:E6"/>
    <mergeCell ref="F6:I6"/>
    <mergeCell ref="B8:E8"/>
    <mergeCell ref="F8:I8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E50-07FC-4139-A166-46861BB6BC27}">
  <dimension ref="B1:I65"/>
  <sheetViews>
    <sheetView view="pageBreakPreview" zoomScaleNormal="100" zoomScaleSheetLayoutView="100" workbookViewId="0">
      <selection activeCell="J2" sqref="J2"/>
    </sheetView>
  </sheetViews>
  <sheetFormatPr defaultRowHeight="18"/>
  <cols>
    <col min="1" max="1" width="0.5" customWidth="1"/>
    <col min="2" max="4" width="9.69921875" customWidth="1"/>
    <col min="5" max="5" width="10.5" customWidth="1"/>
    <col min="6" max="8" width="9.69921875" customWidth="1"/>
    <col min="9" max="9" width="10.69921875" customWidth="1"/>
  </cols>
  <sheetData>
    <row r="1" spans="2:9" ht="9" customHeight="1"/>
    <row r="2" spans="2:9" ht="16.8" customHeight="1">
      <c r="B2" s="152" t="s">
        <v>337</v>
      </c>
      <c r="C2" s="153" t="str">
        <f>'４年生'!A3</f>
        <v>１　あたたかくなると</v>
      </c>
      <c r="D2" s="153"/>
      <c r="E2" s="154"/>
      <c r="F2" s="152" t="s">
        <v>337</v>
      </c>
      <c r="G2" s="153" t="str">
        <f>'４年生'!A10</f>
        <v>２　動物のからだのつくり
　と運動</v>
      </c>
      <c r="H2" s="153"/>
      <c r="I2" s="154"/>
    </row>
    <row r="3" spans="2:9" ht="16.8" customHeight="1">
      <c r="B3" s="155" t="str">
        <f>'４年生'!C3</f>
        <v>観察１</v>
      </c>
      <c r="C3" s="156"/>
      <c r="D3" s="156"/>
      <c r="E3" s="157"/>
      <c r="F3" s="155" t="str">
        <f>'４年生'!C10</f>
        <v>観察１</v>
      </c>
      <c r="G3" s="156"/>
      <c r="H3" s="156"/>
      <c r="I3" s="157"/>
    </row>
    <row r="4" spans="2:9" ht="16.8" customHeight="1">
      <c r="B4" s="210" t="str">
        <f>'４年生'!G3</f>
        <v xml:space="preserve"> 温度計（共通） 虫めがね（共通） 記録カード</v>
      </c>
      <c r="C4" s="211"/>
      <c r="D4" s="211"/>
      <c r="E4" s="212"/>
      <c r="F4" s="210" t="str">
        <f>'４年生'!G10</f>
        <v xml:space="preserve"> 図鑑などの資料</v>
      </c>
      <c r="G4" s="211"/>
      <c r="H4" s="211"/>
      <c r="I4" s="212"/>
    </row>
    <row r="5" spans="2:9" ht="16.8" customHeight="1">
      <c r="B5" s="155" t="str">
        <f>'４年生'!C6</f>
        <v>活動</v>
      </c>
      <c r="C5" s="156"/>
      <c r="D5" s="156"/>
      <c r="E5" s="157"/>
      <c r="F5" s="155" t="str">
        <f>'４年生'!C11</f>
        <v>観察２</v>
      </c>
      <c r="G5" s="156" t="str">
        <f>'４年生'!C14</f>
        <v>観察３</v>
      </c>
      <c r="H5" s="156"/>
      <c r="I5" s="157"/>
    </row>
    <row r="6" spans="2:9" ht="16.8" customHeight="1">
      <c r="B6" s="213" t="str">
        <f>'４年生'!G6</f>
        <v xml:space="preserve"> 温度計（共通） ヘチマ（キュウリ、ツルレイシ）の種 栽培ポット（共通） 記録カード     </v>
      </c>
      <c r="C6" s="214"/>
      <c r="D6" s="214"/>
      <c r="E6" s="215"/>
      <c r="F6" s="213" t="str">
        <f>'４年生'!G11</f>
        <v xml:space="preserve"> 人体模型 図鑑などの資料 記録カード</v>
      </c>
      <c r="G6" s="214"/>
      <c r="H6" s="214"/>
      <c r="I6" s="215"/>
    </row>
    <row r="7" spans="2:9" ht="16.8" customHeight="1">
      <c r="B7" s="155"/>
      <c r="C7" s="156"/>
      <c r="D7" s="156"/>
      <c r="E7" s="157"/>
      <c r="F7" s="155"/>
      <c r="G7" s="156"/>
      <c r="H7" s="156"/>
      <c r="I7" s="157"/>
    </row>
    <row r="8" spans="2:9" ht="16.8" customHeight="1">
      <c r="B8" s="216"/>
      <c r="C8" s="217"/>
      <c r="D8" s="217"/>
      <c r="E8" s="218"/>
      <c r="F8" s="216"/>
      <c r="G8" s="217"/>
      <c r="H8" s="217"/>
      <c r="I8" s="218"/>
    </row>
    <row r="9" spans="2:9" ht="16.8" customHeight="1">
      <c r="B9" s="152" t="s">
        <v>337</v>
      </c>
      <c r="C9" s="153" t="str">
        <f>'４年生'!A17</f>
        <v>３　天気と気温</v>
      </c>
      <c r="D9" s="153"/>
      <c r="E9" s="154"/>
      <c r="F9" s="152" t="s">
        <v>337</v>
      </c>
      <c r="G9" s="153" t="str">
        <f>'４年生'!A20</f>
        <v>４　電流のはたらき</v>
      </c>
      <c r="H9" s="153"/>
      <c r="I9" s="154"/>
    </row>
    <row r="10" spans="2:9" ht="16.8" customHeight="1">
      <c r="B10" s="155" t="str">
        <f>'４年生'!C17</f>
        <v>観察１</v>
      </c>
      <c r="C10" s="156"/>
      <c r="D10" s="156"/>
      <c r="E10" s="157"/>
      <c r="F10" s="155" t="str">
        <f>'４年生'!C20</f>
        <v>レッツトライ！</v>
      </c>
      <c r="G10" s="156" t="str">
        <f>'４年生'!C21</f>
        <v>実験１</v>
      </c>
      <c r="H10" s="156"/>
      <c r="I10" s="157"/>
    </row>
    <row r="11" spans="2:9" ht="16.8" customHeight="1">
      <c r="B11" s="210" t="str">
        <f>'４年生'!G17</f>
        <v xml:space="preserve"> 温度計（共通） おおい 記録カード</v>
      </c>
      <c r="C11" s="211"/>
      <c r="D11" s="211"/>
      <c r="E11" s="212"/>
      <c r="F11" s="210" t="str">
        <f>'４年生'!G20</f>
        <v xml:space="preserve"> 乾電池 （電池ボックス） モーター 検流計（共通） スイッチ 導線 プロペラ 蓋付きのカップ 粘土</v>
      </c>
      <c r="G11" s="211"/>
      <c r="H11" s="211"/>
      <c r="I11" s="212"/>
    </row>
    <row r="12" spans="2:9" ht="16.8" customHeight="1">
      <c r="B12" s="155"/>
      <c r="C12" s="156"/>
      <c r="D12" s="156"/>
      <c r="E12" s="157"/>
      <c r="F12" s="155" t="str">
        <f>'４年生'!C28</f>
        <v>実験２</v>
      </c>
      <c r="G12" s="156"/>
      <c r="H12" s="156"/>
      <c r="I12" s="157"/>
    </row>
    <row r="13" spans="2:9" ht="16.8" customHeight="1">
      <c r="B13" s="213"/>
      <c r="C13" s="214"/>
      <c r="D13" s="214"/>
      <c r="E13" s="215"/>
      <c r="F13" s="213" t="str">
        <f>'４年生'!G28</f>
        <v xml:space="preserve"> 乾電池 （電池ボックス） モーター スイッチ 導線 プロペラ 蓋付きのカップ 粘土</v>
      </c>
      <c r="G13" s="214"/>
      <c r="H13" s="214"/>
      <c r="I13" s="215"/>
    </row>
    <row r="14" spans="2:9" ht="16.8" customHeight="1">
      <c r="B14" s="155"/>
      <c r="C14" s="156"/>
      <c r="D14" s="156"/>
      <c r="E14" s="157"/>
      <c r="F14" s="155" t="str">
        <f>'４年生'!C35</f>
        <v>実験３</v>
      </c>
      <c r="G14" s="156"/>
      <c r="H14" s="156"/>
      <c r="I14" s="157"/>
    </row>
    <row r="15" spans="2:9" ht="16.8" customHeight="1">
      <c r="B15" s="216"/>
      <c r="C15" s="217"/>
      <c r="D15" s="217"/>
      <c r="E15" s="218"/>
      <c r="F15" s="216" t="str">
        <f>'４年生'!G35</f>
        <v xml:space="preserve"> 乾電池 （電池ボックス） モーター 検流計（共通） スイッチ 導線 プロペラ 蓋付きのカップ 粘土</v>
      </c>
      <c r="G15" s="217"/>
      <c r="H15" s="217"/>
      <c r="I15" s="218"/>
    </row>
    <row r="16" spans="2:9" ht="16.8" customHeight="1">
      <c r="B16" s="152" t="s">
        <v>337</v>
      </c>
      <c r="C16" s="153" t="str">
        <f>'４年生'!A43</f>
        <v>５　雨水のゆくえと地面の
　ようす</v>
      </c>
      <c r="D16" s="153"/>
      <c r="E16" s="154"/>
      <c r="F16" s="152" t="s">
        <v>337</v>
      </c>
      <c r="G16" s="153" t="str">
        <f>'４年生'!A52</f>
        <v>　暑くなると</v>
      </c>
      <c r="H16" s="153"/>
      <c r="I16" s="154"/>
    </row>
    <row r="17" spans="2:9" ht="16.8" customHeight="1">
      <c r="B17" s="155" t="str">
        <f>'４年生'!C43</f>
        <v>観察１</v>
      </c>
      <c r="C17" s="156"/>
      <c r="D17" s="156"/>
      <c r="E17" s="157"/>
      <c r="F17" s="155" t="str">
        <f>'４年生'!C52</f>
        <v>観察１</v>
      </c>
      <c r="G17" s="156" t="str">
        <f>'４年生'!C55</f>
        <v>観察２</v>
      </c>
      <c r="H17" s="156"/>
      <c r="I17" s="157"/>
    </row>
    <row r="18" spans="2:9" ht="16.8" customHeight="1">
      <c r="B18" s="210" t="str">
        <f>'４年生'!G43</f>
        <v xml:space="preserve"> ビー玉 紙の筒をきった物 記録カード     </v>
      </c>
      <c r="C18" s="211"/>
      <c r="D18" s="211"/>
      <c r="E18" s="212"/>
      <c r="F18" s="210" t="str">
        <f>'４年生'!G52</f>
        <v xml:space="preserve"> 虫めがね（共通） 温度計（共通） 記録カード</v>
      </c>
      <c r="G18" s="211"/>
      <c r="H18" s="211"/>
      <c r="I18" s="212"/>
    </row>
    <row r="19" spans="2:9" ht="16.8" customHeight="1">
      <c r="B19" s="155" t="str">
        <f>'４年生'!C46</f>
        <v>問題をつかもう</v>
      </c>
      <c r="C19" s="156" t="str">
        <f>'４年生'!C47</f>
        <v>実験１</v>
      </c>
      <c r="D19" s="156"/>
      <c r="E19" s="157"/>
      <c r="F19" s="155"/>
      <c r="G19" s="156"/>
      <c r="H19" s="156"/>
      <c r="I19" s="157"/>
    </row>
    <row r="20" spans="2:9" ht="16.8" customHeight="1">
      <c r="B20" s="213" t="str">
        <f>'４年生'!G46</f>
        <v xml:space="preserve"> プラスチックのコップ スタンド ガーゼ 校庭の土や砂場の砂 ビーカー ストップウォッチ（共通）</v>
      </c>
      <c r="C20" s="214"/>
      <c r="D20" s="214"/>
      <c r="E20" s="215"/>
      <c r="F20" s="213"/>
      <c r="G20" s="214"/>
      <c r="H20" s="214"/>
      <c r="I20" s="215"/>
    </row>
    <row r="21" spans="2:9" ht="16.8" customHeight="1">
      <c r="B21" s="155"/>
      <c r="C21" s="156"/>
      <c r="D21" s="156"/>
      <c r="E21" s="157"/>
      <c r="F21" s="155"/>
      <c r="G21" s="156"/>
      <c r="H21" s="156"/>
      <c r="I21" s="157"/>
    </row>
    <row r="22" spans="2:9" ht="16.8" customHeight="1">
      <c r="B22" s="216"/>
      <c r="C22" s="217"/>
      <c r="D22" s="217"/>
      <c r="E22" s="218"/>
      <c r="F22" s="216"/>
      <c r="G22" s="217"/>
      <c r="H22" s="217"/>
      <c r="I22" s="218"/>
    </row>
    <row r="23" spans="2:9" ht="16.8" customHeight="1">
      <c r="B23" s="152" t="s">
        <v>337</v>
      </c>
      <c r="C23" s="153" t="str">
        <f>'４年生'!A58</f>
        <v>　夏の星</v>
      </c>
      <c r="D23" s="153"/>
      <c r="E23" s="154"/>
      <c r="F23" s="152" t="s">
        <v>337</v>
      </c>
      <c r="G23" s="153" t="str">
        <f>'４年生'!A65</f>
        <v>６　月や星の見え方</v>
      </c>
      <c r="H23" s="153"/>
      <c r="I23" s="154"/>
    </row>
    <row r="24" spans="2:9" ht="16.8" customHeight="1">
      <c r="B24" s="155" t="str">
        <f>'４年生'!C58</f>
        <v>観察１</v>
      </c>
      <c r="C24" s="156"/>
      <c r="D24" s="156"/>
      <c r="E24" s="157"/>
      <c r="F24" s="155" t="str">
        <f>'４年生'!C65</f>
        <v>観察１</v>
      </c>
      <c r="G24" s="156"/>
      <c r="H24" s="156"/>
      <c r="I24" s="157"/>
    </row>
    <row r="25" spans="2:9" ht="16.8" customHeight="1">
      <c r="B25" s="210" t="str">
        <f>'４年生'!G58</f>
        <v xml:space="preserve"> 方位磁針（共通） 記録カード 懐中電灯</v>
      </c>
      <c r="C25" s="211"/>
      <c r="D25" s="211"/>
      <c r="E25" s="212"/>
      <c r="F25" s="210" t="str">
        <f>'４年生'!G65</f>
        <v xml:space="preserve"> 方位磁針（共通） 記録カード 懐中電灯</v>
      </c>
      <c r="G25" s="211"/>
      <c r="H25" s="211"/>
      <c r="I25" s="212"/>
    </row>
    <row r="26" spans="2:9" ht="16.8" customHeight="1">
      <c r="B26" s="155" t="str">
        <f>'４年生'!C61</f>
        <v>活動</v>
      </c>
      <c r="C26" s="156"/>
      <c r="D26" s="156"/>
      <c r="E26" s="157"/>
      <c r="F26" s="155" t="str">
        <f>'４年生'!C68</f>
        <v>観察２</v>
      </c>
      <c r="G26" s="156"/>
      <c r="H26" s="156"/>
      <c r="I26" s="157"/>
    </row>
    <row r="27" spans="2:9" ht="16.8" customHeight="1">
      <c r="B27" s="213" t="str">
        <f>'４年生'!G61</f>
        <v xml:space="preserve"> 方位磁針（共通） 記録カード 星座早見 懐中電灯</v>
      </c>
      <c r="C27" s="214"/>
      <c r="D27" s="214"/>
      <c r="E27" s="215"/>
      <c r="F27" s="213" t="str">
        <f>'４年生'!G68</f>
        <v xml:space="preserve"> 方位磁針（共通） 記録カード 星座早見 懐中電灯</v>
      </c>
      <c r="G27" s="214"/>
      <c r="H27" s="214"/>
      <c r="I27" s="215"/>
    </row>
    <row r="28" spans="2:9" ht="16.8" customHeight="1">
      <c r="B28" s="155"/>
      <c r="C28" s="156"/>
      <c r="D28" s="156"/>
      <c r="E28" s="157"/>
      <c r="F28" s="155"/>
      <c r="G28" s="156"/>
      <c r="H28" s="156"/>
      <c r="I28" s="157"/>
    </row>
    <row r="29" spans="2:9" ht="16.8" customHeight="1">
      <c r="B29" s="216"/>
      <c r="C29" s="217"/>
      <c r="D29" s="217"/>
      <c r="E29" s="218"/>
      <c r="F29" s="216"/>
      <c r="G29" s="217"/>
      <c r="H29" s="217"/>
      <c r="I29" s="218"/>
    </row>
    <row r="30" spans="2:9" ht="16.8" customHeight="1">
      <c r="B30" s="152" t="s">
        <v>337</v>
      </c>
      <c r="C30" s="153" t="str">
        <f>'４年生'!A72</f>
        <v>７　自然のなかの水のすが
　た</v>
      </c>
      <c r="D30" s="153"/>
      <c r="E30" s="154"/>
      <c r="F30" s="152" t="s">
        <v>337</v>
      </c>
      <c r="G30" s="153" t="str">
        <f>'４年生'!A76</f>
        <v>　すずしくなると</v>
      </c>
      <c r="H30" s="153"/>
      <c r="I30" s="154"/>
    </row>
    <row r="31" spans="2:9" ht="16.8" customHeight="1">
      <c r="B31" s="155" t="str">
        <f>'４年生'!C72</f>
        <v>実験１</v>
      </c>
      <c r="C31" s="156"/>
      <c r="D31" s="156"/>
      <c r="E31" s="157"/>
      <c r="F31" s="155" t="str">
        <f>'４年生'!C76</f>
        <v>観察１</v>
      </c>
      <c r="G31" s="156" t="str">
        <f>'４年生'!C79</f>
        <v>観察２</v>
      </c>
      <c r="H31" s="156"/>
      <c r="I31" s="157"/>
    </row>
    <row r="32" spans="2:9" ht="16.8" customHeight="1">
      <c r="B32" s="210" t="str">
        <f>'４年生'!G72</f>
        <v xml:space="preserve"> ビーカー 輪ゴム ラップシート</v>
      </c>
      <c r="C32" s="211"/>
      <c r="D32" s="211"/>
      <c r="E32" s="212"/>
      <c r="F32" s="210" t="str">
        <f>'４年生'!G76</f>
        <v xml:space="preserve"> 温度計（共通） 虫めがね（共通） 記録カード</v>
      </c>
      <c r="G32" s="211"/>
      <c r="H32" s="211"/>
      <c r="I32" s="212"/>
    </row>
    <row r="33" spans="2:9" ht="16.8" customHeight="1">
      <c r="B33" s="155" t="str">
        <f>'４年生'!C75</f>
        <v>観察１</v>
      </c>
      <c r="C33" s="156"/>
      <c r="D33" s="156"/>
      <c r="E33" s="157"/>
      <c r="F33" s="155"/>
      <c r="G33" s="156"/>
      <c r="H33" s="156"/>
      <c r="I33" s="157"/>
    </row>
    <row r="34" spans="2:9" ht="16.8" customHeight="1">
      <c r="B34" s="213" t="str">
        <f>'４年生'!G75</f>
        <v xml:space="preserve"> コップ</v>
      </c>
      <c r="C34" s="214"/>
      <c r="D34" s="214"/>
      <c r="E34" s="215"/>
      <c r="F34" s="213"/>
      <c r="G34" s="214"/>
      <c r="H34" s="214"/>
      <c r="I34" s="215"/>
    </row>
    <row r="35" spans="2:9" ht="16.8" customHeight="1">
      <c r="B35" s="155"/>
      <c r="C35" s="156"/>
      <c r="D35" s="156"/>
      <c r="E35" s="157"/>
      <c r="F35" s="155"/>
      <c r="G35" s="156"/>
      <c r="H35" s="156"/>
      <c r="I35" s="157"/>
    </row>
    <row r="36" spans="2:9" ht="16.8" customHeight="1">
      <c r="B36" s="216"/>
      <c r="C36" s="217"/>
      <c r="D36" s="217"/>
      <c r="E36" s="218"/>
      <c r="F36" s="216"/>
      <c r="G36" s="217"/>
      <c r="H36" s="217"/>
      <c r="I36" s="218"/>
    </row>
    <row r="37" spans="2:9" ht="16.8" customHeight="1">
      <c r="B37" s="152" t="s">
        <v>337</v>
      </c>
      <c r="C37" s="153" t="str">
        <f>'４年生'!A82</f>
        <v>８　とじこめた空気と水</v>
      </c>
      <c r="D37" s="153"/>
      <c r="E37" s="154"/>
      <c r="F37" s="152" t="s">
        <v>337</v>
      </c>
      <c r="G37" s="153" t="str">
        <f>'４年生'!A91</f>
        <v>９　物の体積と温度</v>
      </c>
      <c r="H37" s="153"/>
      <c r="I37" s="154"/>
    </row>
    <row r="38" spans="2:9" ht="16.8" customHeight="1">
      <c r="B38" s="155" t="str">
        <f>'４年生'!C82</f>
        <v>レッツトライ！</v>
      </c>
      <c r="C38" s="156"/>
      <c r="D38" s="156"/>
      <c r="E38" s="157"/>
      <c r="F38" s="155" t="str">
        <f>'４年生'!C91</f>
        <v>レッツトライ！</v>
      </c>
      <c r="G38" s="156"/>
      <c r="H38" s="156"/>
      <c r="I38" s="157"/>
    </row>
    <row r="39" spans="2:9" ht="16.8" customHeight="1">
      <c r="B39" s="210" t="str">
        <f>'４年生'!G82</f>
        <v xml:space="preserve"> 発泡ポリエチレンの玉 プラスチックの筒 木の棒 輪ゴム</v>
      </c>
      <c r="C39" s="211"/>
      <c r="D39" s="211"/>
      <c r="E39" s="212"/>
      <c r="F39" s="210" t="str">
        <f>'４年生'!G91</f>
        <v xml:space="preserve"> 試験管 シャーレ せっけん水</v>
      </c>
      <c r="G39" s="211"/>
      <c r="H39" s="211"/>
      <c r="I39" s="212"/>
    </row>
    <row r="40" spans="2:9" ht="16.8" customHeight="1">
      <c r="B40" s="155" t="str">
        <f>'４年生'!C86</f>
        <v>実験１</v>
      </c>
      <c r="C40" s="156"/>
      <c r="D40" s="156"/>
      <c r="E40" s="157"/>
      <c r="F40" s="155" t="str">
        <f>'４年生'!C94</f>
        <v>実験１</v>
      </c>
      <c r="G40" s="156" t="str">
        <f>'４年生'!C100</f>
        <v>実験２</v>
      </c>
      <c r="H40" s="156"/>
      <c r="I40" s="157"/>
    </row>
    <row r="41" spans="2:9" ht="16.8" customHeight="1">
      <c r="B41" s="213" t="str">
        <f>'４年生'!G86</f>
        <v xml:space="preserve"> 注射器 ビニールテープ</v>
      </c>
      <c r="C41" s="214"/>
      <c r="D41" s="214"/>
      <c r="E41" s="215"/>
      <c r="F41" s="213" t="str">
        <f>'４年生'!G94</f>
        <v xml:space="preserve"> 湯 氷水 試験管 ガラス管 ゴム栓 発泡ポリスチレンの入れ物</v>
      </c>
      <c r="G41" s="214"/>
      <c r="H41" s="214"/>
      <c r="I41" s="215"/>
    </row>
    <row r="42" spans="2:9" ht="16.8" customHeight="1">
      <c r="B42" s="155" t="str">
        <f>'４年生'!C88</f>
        <v>実験２</v>
      </c>
      <c r="C42" s="156"/>
      <c r="D42" s="156"/>
      <c r="E42" s="157"/>
      <c r="F42" s="155" t="str">
        <f>'４年生'!C106</f>
        <v>実験３</v>
      </c>
      <c r="G42" s="156"/>
      <c r="H42" s="156"/>
      <c r="I42" s="157"/>
    </row>
    <row r="43" spans="2:9" ht="16.8" customHeight="1">
      <c r="B43" s="216" t="str">
        <f>'４年生'!G88</f>
        <v xml:space="preserve"> 注射器 ビニールテープ 実験用水槽（共通）または水をためる容器</v>
      </c>
      <c r="C43" s="217"/>
      <c r="D43" s="217"/>
      <c r="E43" s="218"/>
      <c r="F43" s="216" t="str">
        <f>'４年生'!G106</f>
        <v xml:space="preserve"> 金属の球 輪 湯 発泡ポリスチレンの入れ物 加熱器具</v>
      </c>
      <c r="G43" s="217"/>
      <c r="H43" s="217"/>
      <c r="I43" s="218"/>
    </row>
    <row r="44" spans="2:9" ht="9" customHeight="1"/>
    <row r="45" spans="2:9" ht="16.8" customHeight="1">
      <c r="B45" s="152" t="s">
        <v>337</v>
      </c>
      <c r="C45" s="153" t="str">
        <f>'４年生'!A111</f>
        <v>10　物のあたたまり方</v>
      </c>
      <c r="D45" s="153"/>
      <c r="E45" s="154"/>
      <c r="F45" s="152" t="s">
        <v>337</v>
      </c>
      <c r="G45" s="153" t="str">
        <f>'４年生'!A111</f>
        <v>10　物のあたたまり方</v>
      </c>
      <c r="H45" s="153"/>
      <c r="I45" s="154"/>
    </row>
    <row r="46" spans="2:9" ht="16.8" customHeight="1">
      <c r="B46" s="155" t="str">
        <f>'４年生'!C111</f>
        <v>レッツトライ！</v>
      </c>
      <c r="C46" s="156"/>
      <c r="D46" s="156"/>
      <c r="E46" s="157"/>
      <c r="F46" s="155" t="str">
        <f>'４年生'!C125</f>
        <v>実験３</v>
      </c>
      <c r="G46" s="156"/>
      <c r="H46" s="156"/>
      <c r="I46" s="157"/>
    </row>
    <row r="47" spans="2:9" ht="16.8" customHeight="1">
      <c r="B47" s="210" t="str">
        <f>'４年生'!G111</f>
        <v xml:space="preserve"> スプーン 湯 湯を入れることのできるコップや入れ物</v>
      </c>
      <c r="C47" s="211"/>
      <c r="D47" s="211"/>
      <c r="E47" s="212"/>
      <c r="F47" s="210" t="str">
        <f>'４年生'!G125</f>
        <v xml:space="preserve"> ビーカー 示温インク 絵の具 加熱器具（共通） 金網 保護めがね</v>
      </c>
      <c r="G47" s="211"/>
      <c r="H47" s="211"/>
      <c r="I47" s="212"/>
    </row>
    <row r="48" spans="2:9" ht="16.8" customHeight="1">
      <c r="B48" s="155" t="str">
        <f>'４年生'!C114</f>
        <v>実験１</v>
      </c>
      <c r="C48" s="156"/>
      <c r="D48" s="156"/>
      <c r="E48" s="157"/>
      <c r="F48" s="155"/>
      <c r="G48" s="156"/>
      <c r="H48" s="156"/>
      <c r="I48" s="157"/>
    </row>
    <row r="49" spans="2:9" ht="16.8" customHeight="1">
      <c r="B49" s="213" t="str">
        <f>'４年生'!G114</f>
        <v xml:space="preserve"> 金属の棒 金属の板 示温インク スタンド（共通） 加熱器具（共通）</v>
      </c>
      <c r="C49" s="214"/>
      <c r="D49" s="214"/>
      <c r="E49" s="215"/>
      <c r="F49" s="213"/>
      <c r="G49" s="214"/>
      <c r="H49" s="214"/>
      <c r="I49" s="215"/>
    </row>
    <row r="50" spans="2:9" ht="16.8" customHeight="1">
      <c r="B50" s="155" t="str">
        <f>'４年生'!C119</f>
        <v>実験２</v>
      </c>
      <c r="C50" s="156"/>
      <c r="D50" s="156"/>
      <c r="E50" s="157"/>
      <c r="F50" s="155"/>
      <c r="G50" s="156"/>
      <c r="H50" s="156"/>
      <c r="I50" s="157"/>
    </row>
    <row r="51" spans="2:9" ht="16.8" customHeight="1">
      <c r="B51" s="216" t="str">
        <f>'４年生'!G119</f>
        <v xml:space="preserve"> 温度計（共通） 線香 電熱器 ガスマッチ もえさし入れ ぬれぞうきん</v>
      </c>
      <c r="C51" s="217"/>
      <c r="D51" s="217"/>
      <c r="E51" s="218"/>
      <c r="F51" s="216"/>
      <c r="G51" s="217"/>
      <c r="H51" s="217"/>
      <c r="I51" s="218"/>
    </row>
    <row r="52" spans="2:9" ht="16.8" customHeight="1">
      <c r="B52" s="152" t="s">
        <v>337</v>
      </c>
      <c r="C52" s="153" t="str">
        <f>'４年生'!A131</f>
        <v>　冬の星</v>
      </c>
      <c r="D52" s="153"/>
      <c r="E52" s="154"/>
      <c r="F52" s="152" t="s">
        <v>337</v>
      </c>
      <c r="G52" s="153" t="str">
        <f>'４年生'!A135</f>
        <v>　寒くなると</v>
      </c>
      <c r="H52" s="153"/>
      <c r="I52" s="154"/>
    </row>
    <row r="53" spans="2:9" ht="16.8" customHeight="1">
      <c r="B53" s="155" t="str">
        <f>'４年生'!C131</f>
        <v>観察１</v>
      </c>
      <c r="C53" s="156"/>
      <c r="D53" s="156"/>
      <c r="E53" s="157"/>
      <c r="F53" s="155" t="str">
        <f>'４年生'!C135</f>
        <v>観察１</v>
      </c>
      <c r="G53" s="156"/>
      <c r="H53" s="156"/>
      <c r="I53" s="157"/>
    </row>
    <row r="54" spans="2:9" ht="16.8" customHeight="1">
      <c r="B54" s="210" t="str">
        <f>'４年生'!G131</f>
        <v xml:space="preserve"> 方位磁針（共通） 星座早見 記録カード 懐中電灯</v>
      </c>
      <c r="C54" s="211"/>
      <c r="D54" s="211"/>
      <c r="E54" s="212"/>
      <c r="F54" s="210" t="str">
        <f>'４年生'!G135</f>
        <v xml:space="preserve"> 温度計（共通） 虫めがね（共通） 記録カード</v>
      </c>
      <c r="G54" s="211"/>
      <c r="H54" s="211"/>
      <c r="I54" s="212"/>
    </row>
    <row r="55" spans="2:9" ht="16.8" customHeight="1">
      <c r="B55" s="155"/>
      <c r="C55" s="156"/>
      <c r="D55" s="156"/>
      <c r="E55" s="157"/>
      <c r="F55" s="155"/>
      <c r="G55" s="156"/>
      <c r="H55" s="156"/>
      <c r="I55" s="157"/>
    </row>
    <row r="56" spans="2:9" ht="16.8" customHeight="1">
      <c r="B56" s="213"/>
      <c r="C56" s="214"/>
      <c r="D56" s="214"/>
      <c r="E56" s="215"/>
      <c r="F56" s="213"/>
      <c r="G56" s="214"/>
      <c r="H56" s="214"/>
      <c r="I56" s="215"/>
    </row>
    <row r="57" spans="2:9" ht="16.8" customHeight="1">
      <c r="B57" s="155"/>
      <c r="C57" s="156"/>
      <c r="D57" s="156"/>
      <c r="E57" s="157"/>
      <c r="F57" s="155"/>
      <c r="G57" s="156"/>
      <c r="H57" s="156"/>
      <c r="I57" s="157"/>
    </row>
    <row r="58" spans="2:9" ht="16.8" customHeight="1">
      <c r="B58" s="216"/>
      <c r="C58" s="217"/>
      <c r="D58" s="217"/>
      <c r="E58" s="218"/>
      <c r="F58" s="216"/>
      <c r="G58" s="217"/>
      <c r="H58" s="217"/>
      <c r="I58" s="218"/>
    </row>
    <row r="59" spans="2:9" ht="16.8" customHeight="1">
      <c r="B59" s="152" t="s">
        <v>337</v>
      </c>
      <c r="C59" s="153" t="str">
        <f>'４年生'!A138</f>
        <v>11　水のすがたと温度</v>
      </c>
      <c r="D59" s="153"/>
      <c r="E59" s="154"/>
      <c r="F59" s="152" t="s">
        <v>337</v>
      </c>
      <c r="G59" s="153" t="str">
        <f>'４年生'!A138</f>
        <v>11　水のすがたと温度</v>
      </c>
      <c r="H59" s="153"/>
      <c r="I59" s="154"/>
    </row>
    <row r="60" spans="2:9" ht="16.8" customHeight="1">
      <c r="B60" s="155" t="str">
        <f>'４年生'!C138</f>
        <v>レッツトライ！</v>
      </c>
      <c r="C60" s="156"/>
      <c r="D60" s="156"/>
      <c r="E60" s="157"/>
      <c r="F60" s="155" t="str">
        <f>'４年生'!C161</f>
        <v>実験３</v>
      </c>
      <c r="G60" s="156"/>
      <c r="H60" s="156"/>
      <c r="I60" s="157"/>
    </row>
    <row r="61" spans="2:9" ht="16.8" customHeight="1">
      <c r="B61" s="210" t="str">
        <f>'４年生'!G138</f>
        <v xml:space="preserve"> 鍋 加熱器具（共通）</v>
      </c>
      <c r="C61" s="211"/>
      <c r="D61" s="211"/>
      <c r="E61" s="212"/>
      <c r="F61" s="210" t="str">
        <f>'４年生'!G161</f>
        <v xml:space="preserve"> ビーカー 氷 食塩 水と氷を入れる容器 棒温度計（共通） 試験管 スタンド ストップウォッチ（共通） ストロー</v>
      </c>
      <c r="G61" s="211"/>
      <c r="H61" s="211"/>
      <c r="I61" s="212"/>
    </row>
    <row r="62" spans="2:9" ht="16.8" customHeight="1">
      <c r="B62" s="155" t="str">
        <f>'４年生'!C140</f>
        <v>実験１</v>
      </c>
      <c r="C62" s="156"/>
      <c r="D62" s="156"/>
      <c r="E62" s="157"/>
      <c r="F62" s="155"/>
      <c r="G62" s="156"/>
      <c r="H62" s="156"/>
      <c r="I62" s="157"/>
    </row>
    <row r="63" spans="2:9" ht="16.8" customHeight="1">
      <c r="B63" s="213" t="str">
        <f>'４年生'!G140</f>
        <v xml:space="preserve"> ビーカー 沸騰石 温度計（共通） スタンド（共通） 加熱器具（共通） アルミニウムはく 金網 ストップウォッチ（共通） 保護めがね</v>
      </c>
      <c r="C63" s="214"/>
      <c r="D63" s="214"/>
      <c r="E63" s="215"/>
      <c r="F63" s="213"/>
      <c r="G63" s="214"/>
      <c r="H63" s="214"/>
      <c r="I63" s="215"/>
    </row>
    <row r="64" spans="2:9" ht="16.8" customHeight="1">
      <c r="B64" s="155" t="str">
        <f>'４年生'!C149</f>
        <v>実験２</v>
      </c>
      <c r="C64" s="156"/>
      <c r="D64" s="156"/>
      <c r="E64" s="157"/>
      <c r="F64" s="155"/>
      <c r="G64" s="156"/>
      <c r="H64" s="156"/>
      <c r="I64" s="157"/>
    </row>
    <row r="65" spans="2:9" ht="16.8" customHeight="1">
      <c r="B65" s="219" t="str">
        <f>'４年生'!G149</f>
        <v xml:space="preserve"> ビーカー 沸騰石 金属のスプーン スタンド（共通） 加熱器具（共通） アルミニウムはく シリコンチューブ（曲がるストロー） ろうと ポリエチレンの袋 モール 金網 保護めがね</v>
      </c>
      <c r="C65" s="220"/>
      <c r="D65" s="220"/>
      <c r="E65" s="221"/>
      <c r="F65" s="216"/>
      <c r="G65" s="217"/>
      <c r="H65" s="217"/>
      <c r="I65" s="218"/>
    </row>
  </sheetData>
  <mergeCells count="54">
    <mergeCell ref="B61:E61"/>
    <mergeCell ref="F61:I61"/>
    <mergeCell ref="B63:E63"/>
    <mergeCell ref="F63:I63"/>
    <mergeCell ref="B65:E65"/>
    <mergeCell ref="F65:I65"/>
    <mergeCell ref="B54:E54"/>
    <mergeCell ref="F54:I54"/>
    <mergeCell ref="B56:E56"/>
    <mergeCell ref="F56:I56"/>
    <mergeCell ref="B58:E58"/>
    <mergeCell ref="F58:I58"/>
    <mergeCell ref="B47:E47"/>
    <mergeCell ref="F47:I47"/>
    <mergeCell ref="B49:E49"/>
    <mergeCell ref="F49:I49"/>
    <mergeCell ref="B51:E51"/>
    <mergeCell ref="F51:I51"/>
    <mergeCell ref="B39:E39"/>
    <mergeCell ref="F39:I39"/>
    <mergeCell ref="B41:E41"/>
    <mergeCell ref="F41:I41"/>
    <mergeCell ref="B43:E43"/>
    <mergeCell ref="F43:I43"/>
    <mergeCell ref="B32:E32"/>
    <mergeCell ref="F32:I32"/>
    <mergeCell ref="B34:E34"/>
    <mergeCell ref="F34:I34"/>
    <mergeCell ref="B36:E36"/>
    <mergeCell ref="F36:I36"/>
    <mergeCell ref="B25:E25"/>
    <mergeCell ref="F25:I25"/>
    <mergeCell ref="B27:E27"/>
    <mergeCell ref="F27:I27"/>
    <mergeCell ref="B29:E29"/>
    <mergeCell ref="F29:I29"/>
    <mergeCell ref="B18:E18"/>
    <mergeCell ref="F18:I18"/>
    <mergeCell ref="B20:E20"/>
    <mergeCell ref="F20:I20"/>
    <mergeCell ref="B22:E22"/>
    <mergeCell ref="F22:I22"/>
    <mergeCell ref="B11:E11"/>
    <mergeCell ref="F11:I11"/>
    <mergeCell ref="B13:E13"/>
    <mergeCell ref="F13:I13"/>
    <mergeCell ref="B15:E15"/>
    <mergeCell ref="F15:I15"/>
    <mergeCell ref="B4:E4"/>
    <mergeCell ref="F4:I4"/>
    <mergeCell ref="B6:E6"/>
    <mergeCell ref="F6:I6"/>
    <mergeCell ref="B8:E8"/>
    <mergeCell ref="F8:I8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1476-890A-4A77-AC4D-F937B864D96E}">
  <dimension ref="B1:I43"/>
  <sheetViews>
    <sheetView view="pageBreakPreview" zoomScaleNormal="100" zoomScaleSheetLayoutView="100" workbookViewId="0">
      <selection activeCell="J2" sqref="J2"/>
    </sheetView>
  </sheetViews>
  <sheetFormatPr defaultRowHeight="18"/>
  <cols>
    <col min="1" max="1" width="0.5" customWidth="1"/>
    <col min="2" max="4" width="9.69921875" customWidth="1"/>
    <col min="5" max="5" width="10.5" customWidth="1"/>
    <col min="6" max="8" width="9.69921875" customWidth="1"/>
    <col min="9" max="9" width="10.69921875" customWidth="1"/>
  </cols>
  <sheetData>
    <row r="1" spans="2:9" ht="9" customHeight="1"/>
    <row r="2" spans="2:9" ht="16.8" customHeight="1">
      <c r="B2" s="152" t="s">
        <v>337</v>
      </c>
      <c r="C2" s="153" t="str">
        <f>'５年生'!A3</f>
        <v>１　天気の変化</v>
      </c>
      <c r="D2" s="153"/>
      <c r="E2" s="154"/>
      <c r="F2" s="152" t="s">
        <v>337</v>
      </c>
      <c r="G2" s="153" t="str">
        <f>'５年生'!A7</f>
        <v>２　植物の発芽と成長</v>
      </c>
      <c r="H2" s="153"/>
      <c r="I2" s="154"/>
    </row>
    <row r="3" spans="2:9" ht="16.8" customHeight="1">
      <c r="B3" s="155" t="str">
        <f>'５年生'!C3</f>
        <v>観察１</v>
      </c>
      <c r="C3" s="156"/>
      <c r="D3" s="156"/>
      <c r="E3" s="157"/>
      <c r="F3" s="155" t="str">
        <f>'５年生'!C7</f>
        <v>レッツトライ！</v>
      </c>
      <c r="G3" s="156" t="str">
        <f>'５年生'!C8</f>
        <v>実験１</v>
      </c>
      <c r="H3" s="156"/>
      <c r="I3" s="157"/>
    </row>
    <row r="4" spans="2:9" ht="16.8" customHeight="1">
      <c r="B4" s="210" t="str">
        <f>'５年生'!G3</f>
        <v xml:space="preserve"> 方位磁針（共通） 記録カード</v>
      </c>
      <c r="C4" s="211"/>
      <c r="D4" s="211"/>
      <c r="E4" s="212"/>
      <c r="F4" s="210" t="str">
        <f>'５年生'!G7</f>
        <v xml:space="preserve"> インゲンマメの種子 プラスチックの入れ物 脱脂綿 箱 棒温度計(共通) 記録カード バーミキュライト</v>
      </c>
      <c r="G4" s="211"/>
      <c r="H4" s="211"/>
      <c r="I4" s="212"/>
    </row>
    <row r="5" spans="2:9" ht="16.8" customHeight="1">
      <c r="B5" s="155" t="str">
        <f>'５年生'!C5</f>
        <v>観察２</v>
      </c>
      <c r="C5" s="156"/>
      <c r="D5" s="156"/>
      <c r="E5" s="157"/>
      <c r="F5" s="155" t="str">
        <f>'５年生'!C14</f>
        <v>実験２</v>
      </c>
      <c r="G5" s="156"/>
      <c r="H5" s="156"/>
      <c r="I5" s="157"/>
    </row>
    <row r="6" spans="2:9" ht="16.8" customHeight="1">
      <c r="B6" s="213" t="str">
        <f>'５年生'!G5</f>
        <v xml:space="preserve"> コンピュータ 記録カード</v>
      </c>
      <c r="C6" s="214"/>
      <c r="D6" s="214"/>
      <c r="E6" s="215"/>
      <c r="F6" s="213" t="str">
        <f>'５年生'!G14</f>
        <v xml:space="preserve"> インゲンマメの苗 インゲンマメの種子 カッターナイフ うすいヨウ素液（薬品庫） ペトリ皿（共通） 記録カード</v>
      </c>
      <c r="G6" s="214"/>
      <c r="H6" s="214"/>
      <c r="I6" s="215"/>
    </row>
    <row r="7" spans="2:9" ht="16.8" customHeight="1">
      <c r="B7" s="155"/>
      <c r="C7" s="156"/>
      <c r="D7" s="156"/>
      <c r="E7" s="157"/>
      <c r="F7" s="155" t="str">
        <f>'５年生'!C20</f>
        <v>実験３</v>
      </c>
      <c r="G7" s="156"/>
      <c r="H7" s="156"/>
      <c r="I7" s="157"/>
    </row>
    <row r="8" spans="2:9" ht="16.8" customHeight="1">
      <c r="B8" s="216"/>
      <c r="C8" s="217"/>
      <c r="D8" s="217"/>
      <c r="E8" s="218"/>
      <c r="F8" s="216" t="str">
        <f>'５年生'!G20</f>
        <v xml:space="preserve"> インゲンマメの苗（育ち方が同じぐらいのもの） 液体肥料 箱(おおい) 記録カード</v>
      </c>
      <c r="G8" s="217"/>
      <c r="H8" s="217"/>
      <c r="I8" s="218"/>
    </row>
    <row r="9" spans="2:9" ht="16.8" customHeight="1">
      <c r="B9" s="152" t="s">
        <v>337</v>
      </c>
      <c r="C9" s="153" t="str">
        <f>'５年生'!A24</f>
        <v>３　魚のたんじょう</v>
      </c>
      <c r="D9" s="153"/>
      <c r="E9" s="154"/>
      <c r="F9" s="152" t="s">
        <v>337</v>
      </c>
      <c r="G9" s="153" t="str">
        <f>'５年生'!A29</f>
        <v>４　花から実へ</v>
      </c>
      <c r="H9" s="153"/>
      <c r="I9" s="154"/>
    </row>
    <row r="10" spans="2:9" ht="16.8" customHeight="1">
      <c r="B10" s="155" t="str">
        <f>'５年生'!C24</f>
        <v>観察１</v>
      </c>
      <c r="C10" s="156"/>
      <c r="D10" s="156"/>
      <c r="E10" s="157"/>
      <c r="F10" s="155" t="str">
        <f>'５年生'!C29</f>
        <v>観察１</v>
      </c>
      <c r="G10" s="156"/>
      <c r="H10" s="156"/>
      <c r="I10" s="157"/>
    </row>
    <row r="11" spans="2:9" ht="16.8" customHeight="1">
      <c r="B11" s="210" t="str">
        <f>'５年生'!G24</f>
        <v xml:space="preserve"> ペトリ皿（共通） ピンセット（共通） 顕微鏡（共通）（または、解剖顕微鏡　双眼実体顕微鏡） 記録カード</v>
      </c>
      <c r="C11" s="211"/>
      <c r="D11" s="211"/>
      <c r="E11" s="212"/>
      <c r="F11" s="210" t="str">
        <f>'５年生'!G29</f>
        <v xml:space="preserve"> 虫めがね（共通） ピンセット（共通） はさみ 記録カード</v>
      </c>
      <c r="G11" s="211"/>
      <c r="H11" s="211"/>
      <c r="I11" s="212"/>
    </row>
    <row r="12" spans="2:9" ht="16.8" customHeight="1">
      <c r="B12" s="155"/>
      <c r="C12" s="156"/>
      <c r="D12" s="156"/>
      <c r="E12" s="157"/>
      <c r="F12" s="155" t="str">
        <f>'５年生'!C33</f>
        <v>観察２</v>
      </c>
      <c r="G12" s="156"/>
      <c r="H12" s="156"/>
      <c r="I12" s="157"/>
    </row>
    <row r="13" spans="2:9" ht="16.8" customHeight="1">
      <c r="B13" s="213"/>
      <c r="C13" s="214"/>
      <c r="D13" s="214"/>
      <c r="E13" s="215"/>
      <c r="F13" s="213" t="str">
        <f>'５年生'!G33</f>
        <v xml:space="preserve"> 顕微鏡（共通） スライドガラス（共通） セロハンテープ 記録カード</v>
      </c>
      <c r="G13" s="214"/>
      <c r="H13" s="214"/>
      <c r="I13" s="215"/>
    </row>
    <row r="14" spans="2:9" ht="16.8" customHeight="1">
      <c r="B14" s="155"/>
      <c r="C14" s="156"/>
      <c r="D14" s="156"/>
      <c r="E14" s="157"/>
      <c r="F14" s="155" t="str">
        <f>'５年生'!C37</f>
        <v>実験１</v>
      </c>
      <c r="G14" s="156"/>
      <c r="H14" s="156"/>
      <c r="I14" s="157"/>
    </row>
    <row r="15" spans="2:9" ht="16.8" customHeight="1">
      <c r="B15" s="216"/>
      <c r="C15" s="217"/>
      <c r="D15" s="217"/>
      <c r="E15" s="218"/>
      <c r="F15" s="216" t="str">
        <f>'５年生'!G37</f>
        <v xml:space="preserve"> 紙袋 モール セロハンテープ 筆 記録カード スライドガラス（共通）</v>
      </c>
      <c r="G15" s="217"/>
      <c r="H15" s="217"/>
      <c r="I15" s="218"/>
    </row>
    <row r="16" spans="2:9" ht="16.8" customHeight="1">
      <c r="B16" s="152" t="s">
        <v>337</v>
      </c>
      <c r="C16" s="153" t="str">
        <f>'５年生'!A43</f>
        <v>５　台風と天気の変化</v>
      </c>
      <c r="D16" s="153"/>
      <c r="E16" s="154"/>
      <c r="F16" s="152" t="s">
        <v>337</v>
      </c>
      <c r="G16" s="153" t="str">
        <f>'５年生'!A44</f>
        <v>６　流れる水のはたらき</v>
      </c>
      <c r="H16" s="153"/>
      <c r="I16" s="154"/>
    </row>
    <row r="17" spans="2:9" ht="16.8" customHeight="1">
      <c r="B17" s="155" t="str">
        <f>'５年生'!C43</f>
        <v>観察１</v>
      </c>
      <c r="C17" s="156"/>
      <c r="D17" s="156"/>
      <c r="E17" s="157"/>
      <c r="F17" s="155" t="str">
        <f>'５年生'!C44</f>
        <v>実験１</v>
      </c>
      <c r="G17" s="156" t="str">
        <f>'５年生'!C48</f>
        <v>実験２</v>
      </c>
      <c r="H17" s="156"/>
      <c r="I17" s="157"/>
    </row>
    <row r="18" spans="2:9" ht="16.8" customHeight="1">
      <c r="B18" s="210" t="str">
        <f>'５年生'!G43</f>
        <v xml:space="preserve"> 記録カード</v>
      </c>
      <c r="C18" s="211"/>
      <c r="D18" s="211"/>
      <c r="E18" s="212"/>
      <c r="F18" s="210" t="str">
        <f>'５年生'!G44</f>
        <v xml:space="preserve"> バットなどの箱 洗浄びん 土に砂を混ぜた物 記録カード</v>
      </c>
      <c r="G18" s="211"/>
      <c r="H18" s="211"/>
      <c r="I18" s="212"/>
    </row>
    <row r="19" spans="2:9" ht="16.8" customHeight="1">
      <c r="B19" s="155"/>
      <c r="C19" s="156"/>
      <c r="D19" s="156"/>
      <c r="E19" s="157"/>
      <c r="F19" s="155"/>
      <c r="G19" s="156"/>
      <c r="H19" s="156"/>
      <c r="I19" s="157"/>
    </row>
    <row r="20" spans="2:9" ht="16.8" customHeight="1">
      <c r="B20" s="213"/>
      <c r="C20" s="214"/>
      <c r="D20" s="214"/>
      <c r="E20" s="215"/>
      <c r="F20" s="213"/>
      <c r="G20" s="214"/>
      <c r="H20" s="214"/>
      <c r="I20" s="215"/>
    </row>
    <row r="21" spans="2:9" ht="16.8" customHeight="1">
      <c r="B21" s="155"/>
      <c r="C21" s="156"/>
      <c r="D21" s="156"/>
      <c r="E21" s="157"/>
      <c r="F21" s="155"/>
      <c r="G21" s="156"/>
      <c r="H21" s="156"/>
      <c r="I21" s="157"/>
    </row>
    <row r="22" spans="2:9" ht="16.8" customHeight="1">
      <c r="B22" s="216"/>
      <c r="C22" s="217"/>
      <c r="D22" s="217"/>
      <c r="E22" s="218"/>
      <c r="F22" s="216"/>
      <c r="G22" s="217"/>
      <c r="H22" s="217"/>
      <c r="I22" s="218"/>
    </row>
    <row r="23" spans="2:9" ht="16.8" customHeight="1">
      <c r="B23" s="152" t="s">
        <v>337</v>
      </c>
      <c r="C23" s="153" t="str">
        <f>'５年生'!A52</f>
        <v>７　物のとけ方</v>
      </c>
      <c r="D23" s="153"/>
      <c r="E23" s="154"/>
      <c r="F23" s="152" t="s">
        <v>337</v>
      </c>
      <c r="G23" s="153" t="str">
        <f>'５年生'!A52</f>
        <v>７　物のとけ方</v>
      </c>
      <c r="H23" s="153"/>
      <c r="I23" s="154"/>
    </row>
    <row r="24" spans="2:9" ht="16.8" customHeight="1">
      <c r="B24" s="155" t="str">
        <f>'５年生'!C52</f>
        <v>レッツトライ！</v>
      </c>
      <c r="C24" s="156"/>
      <c r="D24" s="156"/>
      <c r="E24" s="157"/>
      <c r="F24" s="155" t="str">
        <f>'５年生'!C71</f>
        <v>実験２</v>
      </c>
      <c r="G24" s="156"/>
      <c r="H24" s="156"/>
      <c r="I24" s="157"/>
    </row>
    <row r="25" spans="2:9" ht="16.8" customHeight="1">
      <c r="B25" s="210" t="str">
        <f>'５年生'!G52</f>
        <v xml:space="preserve"> ビーカー（共通） 食塩（薬品庫） 割り箸 クリップ ティーバッグ</v>
      </c>
      <c r="C25" s="211"/>
      <c r="D25" s="211"/>
      <c r="E25" s="212"/>
      <c r="F25" s="210" t="str">
        <f>'５年生'!G71</f>
        <v xml:space="preserve"> メスシリンダー（共通） スポイト（共通） 食塩（薬品庫） ミョウバン（薬品庫） ビーカー（共通） 計量スプーン 割り箸 ガラス棒（共通） 保護メガネ</v>
      </c>
      <c r="G25" s="211"/>
      <c r="H25" s="211"/>
      <c r="I25" s="212"/>
    </row>
    <row r="26" spans="2:9" ht="16.8" customHeight="1">
      <c r="B26" s="155" t="str">
        <f>'５年生'!C57</f>
        <v>実験１</v>
      </c>
      <c r="C26" s="156"/>
      <c r="D26" s="156"/>
      <c r="E26" s="157"/>
      <c r="F26" s="155" t="str">
        <f>'５年生'!C80</f>
        <v>実験３</v>
      </c>
      <c r="G26" s="156"/>
      <c r="H26" s="156"/>
      <c r="I26" s="157"/>
    </row>
    <row r="27" spans="2:9" ht="16.8" customHeight="1">
      <c r="B27" s="213" t="str">
        <f>'５年生'!G57</f>
        <v xml:space="preserve"> ビーカー（共通） ガラス棒（共通） スライドガラス（共通） 電子天秤 ふた付きの入れ物 ふた付の透明カップ 食塩（薬品庫） ミョウバン（薬品庫） 保護メガネ</v>
      </c>
      <c r="C27" s="214"/>
      <c r="D27" s="214"/>
      <c r="E27" s="215"/>
      <c r="F27" s="222" t="str">
        <f>'５年生'!G80</f>
        <v xml:space="preserve"> メスシリンダー（共通） スポイト（共通） 食塩（薬品庫） ミョウバン（薬品庫） ビーカー（共通） 計量スプーン 割り箸 ガラス棒（共通） 棒温度計（共通） 発砲ポリスチレンの入れ物 保護メガネ</v>
      </c>
      <c r="G27" s="223"/>
      <c r="H27" s="223"/>
      <c r="I27" s="224"/>
    </row>
    <row r="28" spans="2:9" ht="16.8" customHeight="1">
      <c r="B28" s="155" t="str">
        <f>'５年生'!C66</f>
        <v>活動</v>
      </c>
      <c r="C28" s="156"/>
      <c r="D28" s="156"/>
      <c r="E28" s="157"/>
      <c r="F28" s="155" t="str">
        <f>'５年生'!C91</f>
        <v>実験４</v>
      </c>
      <c r="G28" s="156"/>
      <c r="H28" s="156"/>
      <c r="I28" s="157"/>
    </row>
    <row r="29" spans="2:9" ht="16.8" customHeight="1">
      <c r="B29" s="216" t="str">
        <f>'５年生'!G66</f>
        <v xml:space="preserve"> コーヒーシュガー　片栗粉 ビーカー（共通） ガラス棒（共通） 計量スプーン 保護メガネ</v>
      </c>
      <c r="C29" s="217"/>
      <c r="D29" s="217"/>
      <c r="E29" s="218"/>
      <c r="F29" s="216" t="str">
        <f>'５年生'!G91</f>
        <v xml:space="preserve"> 食塩（薬品庫） ミョウバン（薬品庫） ガラス棒（共通） ろうと ろうと台 ろ紙 ビーカー（共通） 発砲ポリスチレンの入れ物 蒸発皿 ピペット 金網 加熱器具 保護メガネ</v>
      </c>
      <c r="G29" s="217"/>
      <c r="H29" s="217"/>
      <c r="I29" s="218"/>
    </row>
    <row r="30" spans="2:9" ht="16.8" customHeight="1">
      <c r="B30" s="152" t="s">
        <v>337</v>
      </c>
      <c r="C30" s="153" t="str">
        <f>'５年生'!A104</f>
        <v>８　人のたんじょう</v>
      </c>
      <c r="D30" s="153"/>
      <c r="E30" s="154"/>
      <c r="F30" s="152" t="s">
        <v>337</v>
      </c>
      <c r="G30" s="153" t="str">
        <f>'５年生'!A105</f>
        <v>９　電流がうみ出す力</v>
      </c>
      <c r="H30" s="153"/>
      <c r="I30" s="154"/>
    </row>
    <row r="31" spans="2:9" ht="16.8" customHeight="1">
      <c r="B31" s="155" t="str">
        <f>'５年生'!C104</f>
        <v>調査１</v>
      </c>
      <c r="C31" s="156"/>
      <c r="D31" s="156"/>
      <c r="E31" s="157"/>
      <c r="F31" s="155" t="str">
        <f>'５年生'!C105</f>
        <v>レッツトライ！</v>
      </c>
      <c r="G31" s="156" t="str">
        <f>'５年生'!C106</f>
        <v>実験１</v>
      </c>
      <c r="H31" s="156"/>
      <c r="I31" s="157"/>
    </row>
    <row r="32" spans="2:9" ht="16.8" customHeight="1">
      <c r="B32" s="210" t="str">
        <f>'５年生'!G104</f>
        <v xml:space="preserve"> 人体模型</v>
      </c>
      <c r="C32" s="211"/>
      <c r="D32" s="211"/>
      <c r="E32" s="212"/>
      <c r="F32" s="210" t="str">
        <f>'５年生'!G105</f>
        <v xml:space="preserve"> 電磁石 乾電池 （電池ボックス） スイッチ 導線 方位磁針（共通）</v>
      </c>
      <c r="G32" s="211"/>
      <c r="H32" s="211"/>
      <c r="I32" s="212"/>
    </row>
    <row r="33" spans="2:9" ht="16.8" customHeight="1">
      <c r="B33" s="155"/>
      <c r="C33" s="156"/>
      <c r="D33" s="156"/>
      <c r="E33" s="157"/>
      <c r="F33" s="155" t="str">
        <f>'５年生'!C110</f>
        <v>実験２</v>
      </c>
      <c r="G33" s="156"/>
      <c r="H33" s="156"/>
      <c r="I33" s="157"/>
    </row>
    <row r="34" spans="2:9" ht="16.8" customHeight="1">
      <c r="B34" s="213"/>
      <c r="C34" s="214"/>
      <c r="D34" s="214"/>
      <c r="E34" s="215"/>
      <c r="F34" s="213" t="str">
        <f>'５年生'!G110</f>
        <v xml:space="preserve"> 電磁石 乾電池 （電池ボックス） スイッチ 導線 検流計 鉄のゼムクリップ</v>
      </c>
      <c r="G34" s="214"/>
      <c r="H34" s="214"/>
      <c r="I34" s="215"/>
    </row>
    <row r="35" spans="2:9" ht="16.8" customHeight="1">
      <c r="B35" s="155"/>
      <c r="C35" s="156"/>
      <c r="D35" s="156"/>
      <c r="E35" s="157"/>
      <c r="F35" s="155"/>
      <c r="G35" s="156"/>
      <c r="H35" s="156"/>
      <c r="I35" s="157"/>
    </row>
    <row r="36" spans="2:9" ht="16.8" customHeight="1">
      <c r="B36" s="216"/>
      <c r="C36" s="217"/>
      <c r="D36" s="217"/>
      <c r="E36" s="218"/>
      <c r="F36" s="216"/>
      <c r="G36" s="217"/>
      <c r="H36" s="217"/>
      <c r="I36" s="218"/>
    </row>
    <row r="37" spans="2:9" ht="16.8" customHeight="1">
      <c r="B37" s="152" t="s">
        <v>337</v>
      </c>
      <c r="C37" s="153" t="str">
        <f>'５年生'!A116</f>
        <v>10　ふりこのきまり</v>
      </c>
      <c r="D37" s="153"/>
      <c r="E37" s="154"/>
      <c r="F37" s="152"/>
      <c r="G37" s="153"/>
      <c r="H37" s="153"/>
      <c r="I37" s="154"/>
    </row>
    <row r="38" spans="2:9" ht="16.8" customHeight="1">
      <c r="B38" s="155" t="str">
        <f>'５年生'!C116</f>
        <v>レッツトライ！</v>
      </c>
      <c r="C38" s="156"/>
      <c r="D38" s="156"/>
      <c r="E38" s="157"/>
      <c r="F38" s="155"/>
      <c r="G38" s="156"/>
      <c r="H38" s="156"/>
      <c r="I38" s="157"/>
    </row>
    <row r="39" spans="2:9" ht="16.8" customHeight="1">
      <c r="B39" s="210" t="str">
        <f>'５年生'!G116</f>
        <v xml:space="preserve"> 粘土 ゼムクリップ 凧糸</v>
      </c>
      <c r="C39" s="211"/>
      <c r="D39" s="211"/>
      <c r="E39" s="212"/>
      <c r="F39" s="210"/>
      <c r="G39" s="211"/>
      <c r="H39" s="211"/>
      <c r="I39" s="212"/>
    </row>
    <row r="40" spans="2:9" ht="16.8" customHeight="1">
      <c r="B40" s="155" t="str">
        <f>'５年生'!C119</f>
        <v>実験１</v>
      </c>
      <c r="C40" s="156" t="str">
        <f>'５年生'!C120</f>
        <v>実験２</v>
      </c>
      <c r="D40" s="156" t="str">
        <f>'５年生'!C121</f>
        <v>実験３</v>
      </c>
      <c r="E40" s="157"/>
      <c r="F40" s="155"/>
      <c r="G40" s="156"/>
      <c r="H40" s="156"/>
      <c r="I40" s="157"/>
    </row>
    <row r="41" spans="2:9" ht="16.8" customHeight="1">
      <c r="B41" s="213" t="str">
        <f>'５年生'!G119</f>
        <v xml:space="preserve"> スタンド おもり 凧糸 割り箸 厚紙 ストップウォッチ デジタルタイマー</v>
      </c>
      <c r="C41" s="214"/>
      <c r="D41" s="214"/>
      <c r="E41" s="215"/>
      <c r="F41" s="213"/>
      <c r="G41" s="214"/>
      <c r="H41" s="214"/>
      <c r="I41" s="215"/>
    </row>
    <row r="42" spans="2:9" ht="16.8" customHeight="1">
      <c r="B42" s="155"/>
      <c r="C42" s="156"/>
      <c r="D42" s="156"/>
      <c r="E42" s="157"/>
      <c r="F42" s="155"/>
      <c r="G42" s="156"/>
      <c r="H42" s="156"/>
      <c r="I42" s="157"/>
    </row>
    <row r="43" spans="2:9" ht="16.8" customHeight="1">
      <c r="B43" s="216"/>
      <c r="C43" s="217"/>
      <c r="D43" s="217"/>
      <c r="E43" s="218"/>
      <c r="F43" s="216"/>
      <c r="G43" s="217"/>
      <c r="H43" s="217"/>
      <c r="I43" s="218"/>
    </row>
  </sheetData>
  <mergeCells count="36">
    <mergeCell ref="B39:E39"/>
    <mergeCell ref="F39:I39"/>
    <mergeCell ref="B41:E41"/>
    <mergeCell ref="F41:I41"/>
    <mergeCell ref="B43:E43"/>
    <mergeCell ref="F43:I43"/>
    <mergeCell ref="B32:E32"/>
    <mergeCell ref="F32:I32"/>
    <mergeCell ref="B34:E34"/>
    <mergeCell ref="F34:I34"/>
    <mergeCell ref="B36:E36"/>
    <mergeCell ref="F36:I36"/>
    <mergeCell ref="B25:E25"/>
    <mergeCell ref="F25:I25"/>
    <mergeCell ref="B27:E27"/>
    <mergeCell ref="F27:I27"/>
    <mergeCell ref="B29:E29"/>
    <mergeCell ref="F29:I29"/>
    <mergeCell ref="B18:E18"/>
    <mergeCell ref="F18:I18"/>
    <mergeCell ref="B20:E20"/>
    <mergeCell ref="F20:I20"/>
    <mergeCell ref="B22:E22"/>
    <mergeCell ref="F22:I22"/>
    <mergeCell ref="B11:E11"/>
    <mergeCell ref="F11:I11"/>
    <mergeCell ref="B13:E13"/>
    <mergeCell ref="F13:I13"/>
    <mergeCell ref="B15:E15"/>
    <mergeCell ref="F15:I15"/>
    <mergeCell ref="B4:E4"/>
    <mergeCell ref="F4:I4"/>
    <mergeCell ref="B6:E6"/>
    <mergeCell ref="F6:I6"/>
    <mergeCell ref="B8:E8"/>
    <mergeCell ref="F8:I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小学校単元名</vt:lpstr>
      <vt:lpstr>３年生</vt:lpstr>
      <vt:lpstr>４年生</vt:lpstr>
      <vt:lpstr>５年生</vt:lpstr>
      <vt:lpstr>６年生</vt:lpstr>
      <vt:lpstr>共通</vt:lpstr>
      <vt:lpstr>3年生ラベル</vt:lpstr>
      <vt:lpstr>４年生ラベル</vt:lpstr>
      <vt:lpstr>５年生ラベル</vt:lpstr>
      <vt:lpstr>６年生ラベル</vt:lpstr>
      <vt:lpstr>'３年生'!Print_Area</vt:lpstr>
      <vt:lpstr>'４年生'!Print_Area</vt:lpstr>
      <vt:lpstr>'５年生'!Print_Area</vt:lpstr>
      <vt:lpstr>'６年生'!Print_Area</vt:lpstr>
      <vt:lpstr>'３年生'!Print_Titles</vt:lpstr>
      <vt:lpstr>'４年生'!Print_Titles</vt:lpstr>
      <vt:lpstr>'５年生'!Print_Titles</vt:lpstr>
      <vt:lpstr>'６年生'!Print_Titles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（専）佐々木 央</dc:creator>
  <cp:lastModifiedBy>北條　大輔</cp:lastModifiedBy>
  <cp:lastPrinted>2026-03-05T02:54:27Z</cp:lastPrinted>
  <dcterms:created xsi:type="dcterms:W3CDTF">2015-06-05T18:19:34Z</dcterms:created>
  <dcterms:modified xsi:type="dcterms:W3CDTF">2026-03-05T02:54:54Z</dcterms:modified>
</cp:coreProperties>
</file>